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ercedesveras\Desktop\"/>
    </mc:Choice>
  </mc:AlternateContent>
  <bookViews>
    <workbookView xWindow="1560" yWindow="1560" windowWidth="14745" windowHeight="9675"/>
  </bookViews>
  <sheets>
    <sheet name="POA DICOM 2021" sheetId="3" r:id="rId1"/>
  </sheets>
  <definedNames>
    <definedName name="_xlnm._FilterDatabase" localSheetId="0" hidden="1">'POA DICOM 2021'!$A$5:$IM$5</definedName>
    <definedName name="_xlnm.Print_Area" localSheetId="0">'POA DICOM 2021'!$A$1:$T$164</definedName>
    <definedName name="_xlnm.Print_Titles" localSheetId="0">'POA DICOM 2021'!$1:$5</definedName>
  </definedNames>
  <calcPr calcId="152511"/>
</workbook>
</file>

<file path=xl/calcChain.xml><?xml version="1.0" encoding="utf-8"?>
<calcChain xmlns="http://schemas.openxmlformats.org/spreadsheetml/2006/main">
  <c r="J136" i="3" l="1"/>
  <c r="J123" i="3" l="1"/>
  <c r="I124" i="3" s="1"/>
  <c r="J124" i="3" s="1"/>
  <c r="K123" i="3" l="1"/>
  <c r="K124" i="3"/>
  <c r="I125" i="3"/>
  <c r="J125" i="3" s="1"/>
  <c r="I126" i="3" l="1"/>
  <c r="J126" i="3" s="1"/>
  <c r="K125" i="3"/>
  <c r="K126" i="3" l="1"/>
  <c r="I127" i="3"/>
  <c r="J127" i="3" s="1"/>
  <c r="K127" i="3" s="1"/>
  <c r="K50" i="3" l="1"/>
  <c r="K51" i="3"/>
  <c r="K52" i="3"/>
  <c r="K60" i="3"/>
  <c r="K61" i="3"/>
  <c r="K62" i="3"/>
  <c r="K63" i="3"/>
  <c r="K64" i="3"/>
  <c r="K65" i="3"/>
  <c r="K66" i="3"/>
  <c r="K67" i="3"/>
  <c r="J119" i="3"/>
  <c r="I120" i="3" s="1"/>
  <c r="J120" i="3" s="1"/>
  <c r="I121" i="3" s="1"/>
  <c r="J121" i="3" s="1"/>
  <c r="I122" i="3" s="1"/>
  <c r="J122" i="3" s="1"/>
  <c r="K45" i="3"/>
  <c r="K44" i="3"/>
  <c r="K43" i="3"/>
  <c r="K71" i="3"/>
  <c r="K70" i="3"/>
  <c r="K69" i="3"/>
  <c r="K68" i="3"/>
  <c r="K46" i="3"/>
  <c r="K72" i="3"/>
  <c r="K10" i="3"/>
  <c r="K9" i="3"/>
  <c r="K8" i="3"/>
  <c r="K7" i="3"/>
  <c r="K6" i="3"/>
  <c r="K11" i="3"/>
  <c r="K49" i="3"/>
  <c r="K56" i="3"/>
  <c r="K55" i="3"/>
  <c r="K54" i="3"/>
  <c r="K53" i="3"/>
  <c r="K38" i="3"/>
  <c r="K37" i="3"/>
  <c r="K36" i="3"/>
  <c r="K35" i="3"/>
  <c r="K34" i="3"/>
  <c r="K32" i="3"/>
  <c r="J117" i="3" l="1"/>
  <c r="K117" i="3" s="1"/>
  <c r="J116" i="3"/>
  <c r="K116" i="3" s="1"/>
  <c r="J113" i="3"/>
  <c r="K113" i="3" s="1"/>
  <c r="J146" i="3"/>
  <c r="K146" i="3" s="1"/>
  <c r="I145" i="3"/>
  <c r="J145" i="3" s="1"/>
  <c r="K145" i="3" s="1"/>
  <c r="K144" i="3"/>
  <c r="I143" i="3"/>
  <c r="J143" i="3" s="1"/>
  <c r="K143" i="3" s="1"/>
  <c r="K142" i="3"/>
  <c r="I141" i="3"/>
  <c r="J141" i="3" s="1"/>
  <c r="K141" i="3" s="1"/>
  <c r="K140" i="3"/>
  <c r="I137" i="3"/>
  <c r="J137" i="3" s="1"/>
  <c r="J132" i="3"/>
  <c r="I133" i="3" s="1"/>
  <c r="J133" i="3" s="1"/>
  <c r="K133" i="3" s="1"/>
  <c r="J131" i="3"/>
  <c r="K131" i="3" s="1"/>
  <c r="K130" i="3"/>
  <c r="K129" i="3"/>
  <c r="K128" i="3"/>
  <c r="K132" i="3" l="1"/>
  <c r="I147" i="3"/>
  <c r="J147" i="3" s="1"/>
  <c r="K147" i="3" s="1"/>
  <c r="I114" i="3"/>
  <c r="J114" i="3" s="1"/>
  <c r="K137" i="3"/>
  <c r="I138" i="3"/>
  <c r="J138" i="3" s="1"/>
  <c r="I134" i="3"/>
  <c r="J134" i="3" s="1"/>
  <c r="I115" i="3" l="1"/>
  <c r="J115" i="3" s="1"/>
  <c r="K115" i="3" s="1"/>
  <c r="K114" i="3"/>
  <c r="I139" i="3"/>
  <c r="J139" i="3" s="1"/>
  <c r="K139" i="3" s="1"/>
  <c r="K138" i="3"/>
  <c r="I135" i="3"/>
  <c r="J135" i="3" s="1"/>
  <c r="K135" i="3" s="1"/>
  <c r="K134" i="3"/>
  <c r="I148" i="3"/>
  <c r="J148" i="3" s="1"/>
  <c r="I149" i="3" l="1"/>
  <c r="J149" i="3" s="1"/>
  <c r="K149" i="3" s="1"/>
  <c r="K148" i="3"/>
  <c r="K118" i="3" l="1"/>
  <c r="K119" i="3" l="1"/>
  <c r="K120" i="3" l="1"/>
  <c r="K121" i="3" l="1"/>
  <c r="K122" i="3"/>
  <c r="K82" i="3"/>
  <c r="K81" i="3"/>
  <c r="K80" i="3"/>
  <c r="K79" i="3"/>
  <c r="K78" i="3"/>
  <c r="K77" i="3"/>
  <c r="K76" i="3"/>
  <c r="K75" i="3"/>
  <c r="K74" i="3"/>
  <c r="K73" i="3"/>
  <c r="K48" i="3"/>
  <c r="K112" i="3" l="1"/>
  <c r="K111" i="3"/>
  <c r="K110" i="3"/>
  <c r="K109" i="3"/>
  <c r="K108" i="3"/>
  <c r="K107" i="3"/>
  <c r="K106" i="3"/>
  <c r="K105" i="3"/>
  <c r="K104" i="3"/>
  <c r="K103" i="3"/>
  <c r="K102" i="3"/>
  <c r="K101" i="3"/>
  <c r="K100" i="3"/>
  <c r="K99" i="3"/>
  <c r="K98" i="3"/>
  <c r="K97" i="3"/>
  <c r="K96" i="3"/>
  <c r="K95" i="3"/>
  <c r="K94" i="3"/>
  <c r="K93" i="3"/>
  <c r="K92" i="3"/>
  <c r="K91" i="3"/>
  <c r="K90" i="3"/>
  <c r="K89" i="3"/>
  <c r="K88" i="3"/>
  <c r="K59" i="3" l="1"/>
  <c r="K47" i="3"/>
  <c r="K42" i="3"/>
  <c r="K41" i="3"/>
  <c r="K40" i="3"/>
  <c r="K39" i="3"/>
  <c r="K31" i="3"/>
  <c r="K30" i="3"/>
  <c r="K29" i="3"/>
  <c r="K28" i="3"/>
  <c r="K27" i="3"/>
  <c r="K26" i="3"/>
  <c r="K25" i="3"/>
  <c r="K24" i="3"/>
  <c r="K23" i="3"/>
  <c r="K22" i="3"/>
  <c r="K58" i="3" l="1"/>
  <c r="K57" i="3"/>
  <c r="K21" i="3"/>
  <c r="K20" i="3"/>
  <c r="K19" i="3"/>
  <c r="K18" i="3"/>
  <c r="K17" i="3"/>
  <c r="K16" i="3"/>
  <c r="K15" i="3"/>
  <c r="K14" i="3"/>
  <c r="K13" i="3"/>
  <c r="K12" i="3"/>
</calcChain>
</file>

<file path=xl/sharedStrings.xml><?xml version="1.0" encoding="utf-8"?>
<sst xmlns="http://schemas.openxmlformats.org/spreadsheetml/2006/main" count="1260" uniqueCount="773">
  <si>
    <t>Plan Operativo Anual 2021</t>
  </si>
  <si>
    <t>MATRIZ IDENTIFICACIÓN PLAN OPERATIVO ANUAL</t>
  </si>
  <si>
    <t>Tiempo</t>
  </si>
  <si>
    <t>Recursos</t>
  </si>
  <si>
    <t>Eje PEI</t>
  </si>
  <si>
    <t>Objetivo Estratégico</t>
  </si>
  <si>
    <t>Resultado</t>
  </si>
  <si>
    <t>Objetivo o meta</t>
  </si>
  <si>
    <t>Proyectos</t>
  </si>
  <si>
    <t>Fecha Inicio Actividad Planificada</t>
  </si>
  <si>
    <t>Fecha Finaliza Actividad Planificado</t>
  </si>
  <si>
    <t>Duración planificada (días)</t>
  </si>
  <si>
    <t>Presupuesto requerido</t>
  </si>
  <si>
    <t>Otros recursos necesarios (Insumos, personal, etc.)</t>
  </si>
  <si>
    <t>Entregables o evidencia de cumplimiento actividad</t>
  </si>
  <si>
    <t>Indicador</t>
  </si>
  <si>
    <t>Responsable ejecutar actividad (cargo y nombre)</t>
  </si>
  <si>
    <r>
      <rPr>
        <b/>
        <sz val="10"/>
        <color indexed="9"/>
        <rFont val="Calibri"/>
        <family val="2"/>
      </rPr>
      <t>Á</t>
    </r>
    <r>
      <rPr>
        <b/>
        <sz val="10"/>
        <color indexed="9"/>
        <rFont val="Arial"/>
        <family val="2"/>
      </rPr>
      <t>rea Responsable</t>
    </r>
  </si>
  <si>
    <t>Supervisor del Responsable</t>
  </si>
  <si>
    <r>
      <rPr>
        <b/>
        <sz val="10"/>
        <color indexed="9"/>
        <rFont val="Calibri"/>
        <family val="2"/>
      </rPr>
      <t>Otras Á</t>
    </r>
    <r>
      <rPr>
        <b/>
        <sz val="10"/>
        <color indexed="9"/>
        <rFont val="Arial"/>
        <family val="2"/>
      </rPr>
      <t>reas Involucradas</t>
    </r>
  </si>
  <si>
    <t xml:space="preserve">Comunicar a la ciudadanía </t>
  </si>
  <si>
    <t xml:space="preserve">Incrementar la participación y empoderamiento de la ciudadanía mediante la comunicación de las políticas e iniciativas públicas y difundir una cultura a nivel nacional, que fortalezca la identidad dominicana. </t>
  </si>
  <si>
    <t>Fortalecimiento institucional</t>
  </si>
  <si>
    <t xml:space="preserve">Elevar el nivel de eficiencia de la gestión institucional </t>
  </si>
  <si>
    <t xml:space="preserve">Obtenida certificación en modelo de Calidad </t>
  </si>
  <si>
    <t>Procesos institucionales sistematizados</t>
  </si>
  <si>
    <t>Producto</t>
  </si>
  <si>
    <t>Actividades o tareas</t>
  </si>
  <si>
    <t>Descripción de la actividad o tarea</t>
  </si>
  <si>
    <t>Meta a cumplir</t>
  </si>
  <si>
    <t xml:space="preserve">Transmitidas las políticas e iniciativas gubernamentales </t>
  </si>
  <si>
    <t>Apoyo al fortalecimiento de las capacidades de comunicación de las instituciones del gobierno central</t>
  </si>
  <si>
    <t>Preparar el plan de capacitación a los ministerios / instituciones</t>
  </si>
  <si>
    <t xml:space="preserve">Preparar el programa de talleres a ser realizados en el año en una tabla </t>
  </si>
  <si>
    <t>Programa de talleres elaborado</t>
  </si>
  <si>
    <t>Oportunidad en la realización de plan de talleres (Tiempo programado para la realización del plan de talleres/ tiempo ejecutado en la realización del Plan)*100</t>
  </si>
  <si>
    <t>Berioska</t>
  </si>
  <si>
    <t>Dirección de Relaciones Comunicacionales</t>
  </si>
  <si>
    <t>Milagros Germán</t>
  </si>
  <si>
    <t>Aprobar el plan de capacitación anual</t>
  </si>
  <si>
    <t>Someter a la aprobación de la Directora General el plan de capacitaciones y el presupuesto para los mismos</t>
  </si>
  <si>
    <t>Programa de talleres aprobado</t>
  </si>
  <si>
    <t>Oportunidad en la aprobación del plan de talleres (Tiempo programado para la aprobación del plan de talleres/ tiempo ejecutado en la aprobación del Plan)*100</t>
  </si>
  <si>
    <t xml:space="preserve">Ejecutar el plan de capacitaciones a los ministerios/instituciones a través de talleres  </t>
  </si>
  <si>
    <t>Se coordina el alquiler de los locales, contratación del servicios de alimentos y bebidas, se socializa el contenido de los expositores. Se convocarán a los ministerios / instituciones del gobierno a talleres donde puedan nutrirse de expertos en el área que expongan temas de comunicación, estrategia política, publicidad. Podemos considerar hacer exposiciones con el apoyo de las instituciones gubernamentales. (Ej: Director de Indotel dar charla de telecomunicaciones para las diferentes entidades).</t>
  </si>
  <si>
    <t>Alquiler de salón, alimentos, material gastable, etc.</t>
  </si>
  <si>
    <t>Lista de asistencia al taller, fotos informe de ejecución de plan de talleres</t>
  </si>
  <si>
    <t>Eficacia en la realización de los talleres =(Talleres realizados / Talleres programados) * 100</t>
  </si>
  <si>
    <t>Sarah/ Berioska</t>
  </si>
  <si>
    <t xml:space="preserve">Dirección Comunicación Digital, Gráfica Digital, Departamento de Compras </t>
  </si>
  <si>
    <t>Revisar las propuestas recibidas y digitarlas en el sistema de colocación de medios</t>
  </si>
  <si>
    <t>Se analizarán y evaluarán todas las propuestas de medios recibidas en Dicom de manera física o digital. Igualmente se ingresarán en el sistema de colocación de Dicom.</t>
  </si>
  <si>
    <t>Nuevos ingresos en el sistema de colocación</t>
  </si>
  <si>
    <t>Eficacia en la recopilación de datos = (Propuestas ingresadas / Propuestas recibidas) * 100</t>
  </si>
  <si>
    <t>Melissa/Karina</t>
  </si>
  <si>
    <t>Dar mantenimiento a la base de datos e ir actualizando las informaciones de los medios registrados</t>
  </si>
  <si>
    <t>Se revisarán todos los medios ya ingresados en el sistema de colocación y se pondrán al día todas sus informaciones.</t>
  </si>
  <si>
    <t>Campos completos en el sistema de colocación</t>
  </si>
  <si>
    <t>Eficacia en la actualización de datos = (Búsqueda de datos / Ingreso de datos) * 100</t>
  </si>
  <si>
    <t>Preparar una propuesta de contenidos para la página web de la Presidencia que condense las informaciones más relevantes del gobierno central e informaciones de interés general para la ciudadanía</t>
  </si>
  <si>
    <t xml:space="preserve">Se evaluarán las analíticas de la página web y se realizará una propuesta de contenido de acuerdo a los resultados obtenidos y a las necesidades actuales de los usuarios </t>
  </si>
  <si>
    <t>Propuesta de contenido para la página web</t>
  </si>
  <si>
    <t>Oportunidad en la realización de la propuesta (Tiempo programado para la realización de la propuesta/ tiempo ejecutado en la realización de la propuesta)*100</t>
  </si>
  <si>
    <t>Eugenio/Arlette/Rubén/Berioska</t>
  </si>
  <si>
    <t>Aprobar la propuesta de contenidos para la página web de la Presidencia</t>
  </si>
  <si>
    <t>Se someterá a la aprobación de la Directora General la propuesta de contenidos</t>
  </si>
  <si>
    <t>Propuesta aprobada</t>
  </si>
  <si>
    <t>Ejecutar la propuesta de contenidos aprobada para la página web de la Presidencia</t>
  </si>
  <si>
    <t>Se harán mesas de trabajo con el personal de cada área involucrada para materializar todas las acciones aprobadas.</t>
  </si>
  <si>
    <t>Nuevos contenidos y mejoras visuales en la página web de la Presidencia</t>
  </si>
  <si>
    <t>Dirección de Relaciones Comunicacionales; Gráfica y Digital; Desarrollador</t>
  </si>
  <si>
    <t xml:space="preserve">Elaboración del plan de campañas de publicidad anual y presupuesto de medios por campaña </t>
  </si>
  <si>
    <t>Definir campañas principales anuales y presupuesto de medios por campaña</t>
  </si>
  <si>
    <t xml:space="preserve">Se discutirán las principales iniciativas Presidenciales del año y sus fechas de ejecución, al igual que los eventos importantes del año y se establecerá el nivel de importancia a cada uno para determinar la inversión que supondría cada campaña y el total anual. </t>
  </si>
  <si>
    <t>Primer borrador de campañas anuales e inversión en medios</t>
  </si>
  <si>
    <t>Oportunidad en la aprobación del plan (Tiempo programado para la aprobación del plan/ tiempo ejecutado en la aprobación del plan)*100</t>
  </si>
  <si>
    <t>Berioska/Melissa</t>
  </si>
  <si>
    <t xml:space="preserve">Aprobar la propuesta anual de publicidad </t>
  </si>
  <si>
    <t>Se someterá a la aprobación de la Directora General.</t>
  </si>
  <si>
    <t>Propuesta anual aprobada</t>
  </si>
  <si>
    <t>Oportunidad en la ejecución del plan (Tiempo programado para la ejecución del plan/ tiempo ejecutado en la ejecución del plan)*100</t>
  </si>
  <si>
    <t xml:space="preserve">Ejecutar la propuesta anual </t>
  </si>
  <si>
    <t xml:space="preserve">Se ejecutarán las campañas publicitarias y colocación de medios de acuerdo a lo establecido en el plan. </t>
  </si>
  <si>
    <t>Ejecución fiel del plan anual de publicidad</t>
  </si>
  <si>
    <t>Berioska/Melissa/Karina</t>
  </si>
  <si>
    <t>Se discutirán cuáles son los alcances y objetivos principales de las áreas dependientes de la dirección para definir las necesidades reales de personal</t>
  </si>
  <si>
    <t>Objetivos de cada área</t>
  </si>
  <si>
    <t>Oportunidad en la definición de responsabilidades (Tiempo programado para la definición/ tiempo ejecutado en la realización)*100</t>
  </si>
  <si>
    <t xml:space="preserve">Recopilar perfiles de acuerdo a la estructura establecida </t>
  </si>
  <si>
    <t>Se buscarán y evaluarán posibles candidatos y candidatas para las posiciones vacantes</t>
  </si>
  <si>
    <t>Entrega de CV a RR.HH. de posibles candidatos y candidatas</t>
  </si>
  <si>
    <t>Berioska/Gianella/Miguelina</t>
  </si>
  <si>
    <t>Dirección de Relaciones Comunicacionales/Dirección de Planificación y Desarrollo/Departamento de Recursos Humanos</t>
  </si>
  <si>
    <t>Evaluar y seleccionar los perfiles</t>
  </si>
  <si>
    <t>Se evaluarán todos los perfiles recibidos y se hará una selección de acuerdo a las competencias de cada candidato/ta</t>
  </si>
  <si>
    <t>Contratación del personal seleccionado</t>
  </si>
  <si>
    <t>Creación de nuevos perfiles de redes sociales en diferentes plataformas no exploradas tales como Tik Tok y LinkedIn.</t>
  </si>
  <si>
    <t>Definir la estrategia para nuevas redes sociales.</t>
  </si>
  <si>
    <t>Determinar el lenguaje y el tipo de contenido a utilizar acorde a la personalidad y el tono de la marca.</t>
  </si>
  <si>
    <t>Documento de estrategia de contenido.</t>
  </si>
  <si>
    <t>Eficacia en la creación del documento de estrategia.</t>
  </si>
  <si>
    <t>Encargada de Contenido Estratégico</t>
  </si>
  <si>
    <t>División de Contenido Estratégico</t>
  </si>
  <si>
    <t>Directora de Comunicación Digital.</t>
  </si>
  <si>
    <t>División de Producción Audiovisual y Gráfica. División de Gestión Comunicacional.</t>
  </si>
  <si>
    <t>Designar el personal encargado de la creación y manejo de los nuevos perfiles.</t>
  </si>
  <si>
    <t>Asignar un creador de contenido para la creación de las guías y un CM para la gestión y moderación de la comunidad digital.</t>
  </si>
  <si>
    <t>Designación de personal encargado.</t>
  </si>
  <si>
    <t>Hacer el registro en las plataformas de TikTok y LinkedIn, de acuerdo a las normas aplicables.</t>
  </si>
  <si>
    <t>Aplicar los principios y normas de ciberseguridad aplicables para el registro de cuentas gubernamentales, tales como la doble verificación, el fortalecimiento de contraseñas y otras medidad recomendadas.</t>
  </si>
  <si>
    <t>Perfiles creados.</t>
  </si>
  <si>
    <t>Eificiencia en la creación segura de los perfiles.</t>
  </si>
  <si>
    <t>Encargado de Gestión Comunicacional</t>
  </si>
  <si>
    <t>División de Producción Audiovisual y Gráfica. División de Contenido Estratégico.</t>
  </si>
  <si>
    <t>Elaboración de campañas estratégicas de concientización para promover valores humanos, morales, patrios y culturales, fomentando el ejercicio de una ciudadanía sana y responsable.</t>
  </si>
  <si>
    <t>Coordinar con las dependencias gubernamentales que guardan relación con los temas a impulsar.</t>
  </si>
  <si>
    <t>Acordar los mensajes claves a impulsar, objetivos conjuntos y metas del gobierno central y sus dependencias.</t>
  </si>
  <si>
    <t>Calendario de fechas importantes a impulsar</t>
  </si>
  <si>
    <t>Levantamiento de mensajes claves.</t>
  </si>
  <si>
    <t>Eficiencia en el levatamiento</t>
  </si>
  <si>
    <t>Crear guías de contenido estratégico en base a las campañas a impulsar.</t>
  </si>
  <si>
    <t xml:space="preserve">Se redactarán documentos de estrategia digital para impulsar contenidos que se desarrollen por temporadas durante el año, acorde a los temas gubernamentales a impulsar. </t>
  </si>
  <si>
    <t>Guias de contenido estratégico por temporadas</t>
  </si>
  <si>
    <t>Eficacia en la creación de guías.</t>
  </si>
  <si>
    <t>Hacer uso de canales de difusión con el apoyo de distintos ministerios y direcciones.</t>
  </si>
  <si>
    <t>Se coordinarán las salidas de los mensajes y las piezas audiovisuales, impulsando las campañas en conjunto con diferentes dependencias gubernamentales.</t>
  </si>
  <si>
    <t>Mensajes difundidos.</t>
  </si>
  <si>
    <t>Oportunidad en la difusión coordinada y a tiempo.</t>
  </si>
  <si>
    <t>Directora de Comunicación Digital</t>
  </si>
  <si>
    <t>Dirección de Comunicación Digital.</t>
  </si>
  <si>
    <t>Dirección General de Comunicaciones</t>
  </si>
  <si>
    <t>Dirección de Comunicación Institucional. División de Producción Audiovisual y Gráfica</t>
  </si>
  <si>
    <t xml:space="preserve">Creación de una nueva estrategia de contenido coyuntural para cubrir la agenda presidencial y las principales actividades del Gobierno central.  </t>
  </si>
  <si>
    <t xml:space="preserve">Convocar reuniones con los encargados del departamento de comunicación digital, con fines de definir los lineamientos estrategicos. </t>
  </si>
  <si>
    <t xml:space="preserve">Se relizarán lluvias de ideas y se analizará el tipo de contenido y los formatos a utilizar durante las coberturas. </t>
  </si>
  <si>
    <t>Levantamiento de propuestas  lineamientos estratégicos.</t>
  </si>
  <si>
    <t>Eficacia en el desarrollo de las reuniones y sus resultados.</t>
  </si>
  <si>
    <t>Crear el documento de la estrategia.</t>
  </si>
  <si>
    <t>Este documento incluye los objetivos estratégicos y la plantilla de escaleta de referencia para las coberturas.</t>
  </si>
  <si>
    <t>Acceso oportuno a la agenda del presidente de la República</t>
  </si>
  <si>
    <t>Documento estratégico de contenido coyuntural.</t>
  </si>
  <si>
    <t>Eficacia en la creación del documento.</t>
  </si>
  <si>
    <t>División de Gestión Comunicacional. División de Contenido Estratégico. División de Producción Audiovisual y Gráfica</t>
  </si>
  <si>
    <t>Revisión y actualización de las estrategias digitales de las cuentas gubernamentales</t>
  </si>
  <si>
    <t>Se relizarán lluvias de ideas y se analizará el tipo de contenido y los lenguajes utilizados en la actualidad en las cuentas gubernamentales, con el fin de asegurar que estén alineados con el plan de gobierno.</t>
  </si>
  <si>
    <t>Levantamiento de análisis conjunto.</t>
  </si>
  <si>
    <t>Crear los documentos de estrategia.</t>
  </si>
  <si>
    <t>Este documento incluye los objetivos estratégicos y el formato de guias de contenido a utilizar.</t>
  </si>
  <si>
    <t>Documento de contenido estratégico.</t>
  </si>
  <si>
    <t>Directora General de Comunicaciones</t>
  </si>
  <si>
    <t>División de Gestión Comunicacional.  División de Producción Audiovisual y Gráfica.</t>
  </si>
  <si>
    <t>Creación del Manual para la  estandarización de piezas gráficas y audiovisuales</t>
  </si>
  <si>
    <t>Revisar la normativa de la OPTIC, con respecto a las piezas audiovisiales en la comunicación digital.</t>
  </si>
  <si>
    <t>Revisar con fines de actualización la normativa referente a banco de imágenes, repositorio de audiovisuales y formatos, que deben ser utilizados en las cuentas digitales del gobierno.</t>
  </si>
  <si>
    <t>Levantamiento de observaciones y consideraciones generales.</t>
  </si>
  <si>
    <t>Eficacia en la revisión de la normativa.</t>
  </si>
  <si>
    <t xml:space="preserve">Se socializarán tipos de formatos innovadores y se estudiarán reportes de desempeño de piezas audiovisuales con el fin de realizar propuestas de actualización para la produción gráfica y audiovisual. </t>
  </si>
  <si>
    <t>Levantamiento de ideas y propuestas para la actualización de la producción gráfica y audiovisual.</t>
  </si>
  <si>
    <t>Se redactará un documento de estandarización en el que se delimitará el estilo gráfico, los formatos y los tipos de ejecuciones a realizar en las piezas a publicar en nuestras redes gubernamentales.</t>
  </si>
  <si>
    <t>Manual de estandarización gráfica y audiovisual.</t>
  </si>
  <si>
    <t>Eficacia en la creación del manual.</t>
  </si>
  <si>
    <t>Encargado de Producción Gráfica y Audiovisual</t>
  </si>
  <si>
    <t>División de Producción Audiovisual y Gráfica</t>
  </si>
  <si>
    <t xml:space="preserve">División de Gestión Comunicacional. División de Contenido Estratégico. </t>
  </si>
  <si>
    <t>Medir adecuamente el desempeño de las publicaciones y la valoración de la gestión que tienen los ciudadanos, de modo que podamos eficientizar la comunicación gubernamental. Fortalecimiento de los procesos de monitoreo y atención al ciudadano en las plataformas de redes sociales.</t>
  </si>
  <si>
    <t>Implementación de un nuevo proceso de medición y análisis de desempeño del contenido digital.</t>
  </si>
  <si>
    <t>Crear presupuesto de las herramientas mejor aplicables al proyecto.</t>
  </si>
  <si>
    <t>Generar un documento con la comparación de precios y carácterísticas de al menos 3 herramientas de analítica.</t>
  </si>
  <si>
    <t>Documento de presupuesto.</t>
  </si>
  <si>
    <t>Eficiencia en la creación de documento de coparación.</t>
  </si>
  <si>
    <t>Comprar  herramienta digital necesaria  para realizar el trabajo.</t>
  </si>
  <si>
    <t>Gestionar los recursos necesarios para concretar la compra de las herramientas seleccionadas.</t>
  </si>
  <si>
    <t>Herramienta comprada.</t>
  </si>
  <si>
    <t>Eficiencia en la compra.</t>
  </si>
  <si>
    <t xml:space="preserve">Diseñar una nueva plantilla para reportes y análisis de contenido. </t>
  </si>
  <si>
    <t>Diseñar una plantilla que contenga una mayor cantidad de datos cuantitativos y cualitativos sobre el desempeño de los contenidos y el crecimiento de las cuentas.</t>
  </si>
  <si>
    <t>Plantilla de reportes de desempeño y comentarios.</t>
  </si>
  <si>
    <t>Eficacia en el diseño.</t>
  </si>
  <si>
    <t>Establecer un nuevo flujo de trabajo con el personal de analítica.</t>
  </si>
  <si>
    <t>Establecer un nuevo proceso que permita el reporte continuo de desempeño y comentarios en las cuentas.</t>
  </si>
  <si>
    <t>Documento de procesos y flujo de trabajo.</t>
  </si>
  <si>
    <t>Eficiencia en la realización del documento.</t>
  </si>
  <si>
    <t>Crear un nuevo organigrama,una nueva definición de puestos y funciones, y un flujo de trabajo que permita que se puedan manejar diferentes cuentas digitales, de manera armoniosa, eficiente y ágil.</t>
  </si>
  <si>
    <t>Documento con descripción de estructura organizacional.</t>
  </si>
  <si>
    <t>Contratar nuevo personal calificado, en las áreas de producción audiovisual, diseño, contenido y periodismo, especializados en formatos digitales.</t>
  </si>
  <si>
    <t>Reclutar los perfiles adecuados, tomando en cuenta habilidades blandas y competencias relacionadas al campo digital, en las diferentes áreas necesarias.</t>
  </si>
  <si>
    <t>Personal reclutado.</t>
  </si>
  <si>
    <t>Eficacia en el reclutamiento.</t>
  </si>
  <si>
    <t xml:space="preserve">Plan de Comunicación  Interna </t>
  </si>
  <si>
    <t xml:space="preserve">Levantar  informaciones a través de reuniones con  directores y responsables  de áreas </t>
  </si>
  <si>
    <t xml:space="preserve">Se realizarán reuniones personales con cada responsable de área para conocer en qué consiste el departamento, conocer sobre el personal y sus necesidades. </t>
  </si>
  <si>
    <t xml:space="preserve">Correos electrónicos e informe del  Diagnóstico </t>
  </si>
  <si>
    <t>Oportunidad en el levantamiento de necesidades =(Tiempo programado para el levantamiento / tiempo utilizado) * 100</t>
  </si>
  <si>
    <t xml:space="preserve">Comunicación Interna, Orlando  Jerez </t>
  </si>
  <si>
    <t xml:space="preserve">Comunicación Interna </t>
  </si>
  <si>
    <t xml:space="preserve">Dirección General/ Dirección Planificación y Desarrollo </t>
  </si>
  <si>
    <t xml:space="preserve">Comunicación Digital, Administración, Relaciones Comunicaciones, Planificación y Desarrollo, Gráfica y Digital y Audiovisuales. </t>
  </si>
  <si>
    <t xml:space="preserve">Elaboración de informe sobre Diagnóstico </t>
  </si>
  <si>
    <t xml:space="preserve">Se analizarán todas las informaciones obtenidas de los encuentros con los responsables de áreas para elabora un diagnóstico sobre  la comunicación interna de la institución.  </t>
  </si>
  <si>
    <t>Diagnóstico elaborado</t>
  </si>
  <si>
    <t>Oportunidad en la redacción del Diagnóstico =(Tiempo programado para la creación / tiempo utilizado) * 100</t>
  </si>
  <si>
    <t xml:space="preserve">Elaboración del primer borrador del Plan de Comunicación Interna </t>
  </si>
  <si>
    <t xml:space="preserve">Se realizará un Plan de Comunicación acorde a las necesidades de comunicación  interna de la organización y contendrá los objetivos, estrategias y programas de actividades. </t>
  </si>
  <si>
    <t xml:space="preserve">Borrador del Plan de Comunicación </t>
  </si>
  <si>
    <t>Oportunidad en la creación del plan =(Tiempo programado para la creación / tiempo utilizado) * 100</t>
  </si>
  <si>
    <t xml:space="preserve">Relaciones Comunicacionales </t>
  </si>
  <si>
    <t xml:space="preserve">Revisión del primer borrador del Plan de Comunicación Interna </t>
  </si>
  <si>
    <t>Se revisará y analizarán cada una de las partes del Plan de Comunicación Interna para fines de aporte y sugerencias de las áreas involucradas</t>
  </si>
  <si>
    <t xml:space="preserve">Corrección e incorporación de las sugerencias </t>
  </si>
  <si>
    <t xml:space="preserve">Se aplicarán las correcciones y sugerencias recibidas al Plan de Comunicación Interna </t>
  </si>
  <si>
    <t>Borrador del Plan de Comunicación con sugerencias aplicadas</t>
  </si>
  <si>
    <t>Eficiencia en la incoporacion de  la sugerencias</t>
  </si>
  <si>
    <t xml:space="preserve">Presentación y aprobación del Plan de Comunicación Interna </t>
  </si>
  <si>
    <t>Se presentará el Plan de Comunicación Interna para su aprobación.</t>
  </si>
  <si>
    <t>Plan de Comunicación Interna elaborado</t>
  </si>
  <si>
    <t>Oportunidad en la presentación del plan =(Tiempo programado para la creación / tiempo utilizado) * 100</t>
  </si>
  <si>
    <t xml:space="preserve">Relaciones Comunicacionales, Comunicación Digital, Cuentas Intitucionales, Administrativo y Financiero,  </t>
  </si>
  <si>
    <t>Ejecución  e Implementación del Plan de Comunicación Interna</t>
  </si>
  <si>
    <t>Se implementará el Plan de Comunicación Interna acorde al calendario de trabajo.</t>
  </si>
  <si>
    <t xml:space="preserve">Plan de Comunicación Interna elaborado. </t>
  </si>
  <si>
    <t>Efectividad en la ejecucion del Plan de Comunicacion Interna</t>
  </si>
  <si>
    <t>Impartir charlas sobre fortalecimiento de la imagen y comunicación institucional</t>
  </si>
  <si>
    <t xml:space="preserve">Se realizará una charla sobre cómo sobrevivir en el mundo corporativo y las herramientas profesionales importante para el  fortalecimiento de la imagen y comunicación institucional. </t>
  </si>
  <si>
    <t xml:space="preserve">Salón de conferencia, refrigerio, material gastable, proyector, e internet. </t>
  </si>
  <si>
    <t xml:space="preserve">Listado de asistentes a la charla </t>
  </si>
  <si>
    <t>Efectividad en la ejecución de la charla =(capacitaciones realizadas/ capacitaciones programadas) *100</t>
  </si>
  <si>
    <t xml:space="preserve">Reuniones y levantamiento  de informaciones </t>
  </si>
  <si>
    <t xml:space="preserve">Se realizarán reuniones  con el área de Planificación y Desarrollo para enumerar, identificar y definir los canales internos de comunicación. </t>
  </si>
  <si>
    <t xml:space="preserve">Informe diagnóstico del Levantamiento de las informaciones.  </t>
  </si>
  <si>
    <t xml:space="preserve">Comunicación Interna, Orlando  Jerez y Planificación y Desarrrollo , Gianella Pereira Lluberas. </t>
  </si>
  <si>
    <t xml:space="preserve">Planificación y Desarrollo </t>
  </si>
  <si>
    <t xml:space="preserve">Elaboración del Borrador de la Políticas de Comunicación Interna </t>
  </si>
  <si>
    <t xml:space="preserve">Se redactará un documento que contenga los objetivos de las Políticas  y se definirán cada uno de los canales a utilizar para la Comunicación Interna con las políticas definidas. </t>
  </si>
  <si>
    <t xml:space="preserve">Borrador de las Políticas  Comunicación Interna. </t>
  </si>
  <si>
    <t>Oportunidad en la elaboracion del Plan  =(Tiempo programado para el levantamiento / tiempo utilizado) * 100</t>
  </si>
  <si>
    <t xml:space="preserve">Revisión del primer borrador del Manual  Comunicación Interna </t>
  </si>
  <si>
    <t xml:space="preserve"> Se revisará con Planificación y Desarrollo el primer borrador del Manual de Comunicación Interna.</t>
  </si>
  <si>
    <t xml:space="preserve"> Borrador de las Políticas  Comunicación Interna. </t>
  </si>
  <si>
    <t>Oportunidad  =(Tiempo programado para la elaboracion / tiempo utilizado) * 100</t>
  </si>
  <si>
    <t xml:space="preserve">Incorporación de sugerencias y correcciones a la Políticas  de Comunicación Interna </t>
  </si>
  <si>
    <t xml:space="preserve">Se aplicarán las sugerencias y correciones de lugar al Manual de Comunicación Interna. </t>
  </si>
  <si>
    <t xml:space="preserve">Borrador  de Políticas de Comunicación Interna con correcciones de lugar. </t>
  </si>
  <si>
    <t>Eficacia en la incoporación  de las sugerencias =( actividades programadas / actividades realizadas) * 100</t>
  </si>
  <si>
    <t>Aprobación del Manual  de Comunicación Interna por la Dirección General</t>
  </si>
  <si>
    <t xml:space="preserve">Se presentarán las Políticas de Comunicación Interna para la aprobación del mismo. </t>
  </si>
  <si>
    <t>Políticas aprobadas</t>
  </si>
  <si>
    <t>Oportunidad en la aprobación de las Políticas =(Tiempo programado para la aproción / tiempo utilizado) * 100</t>
  </si>
  <si>
    <t xml:space="preserve">Ejecución e implementación  Manual Comunicación Interna </t>
  </si>
  <si>
    <t xml:space="preserve">Se implementará y se ejecutarán las Políticas  de Comunicación Interna dentro de la organización. </t>
  </si>
  <si>
    <t xml:space="preserve">Pruebas del uso correcto de las Políticas de Comunicacion Interna </t>
  </si>
  <si>
    <t>Eficiencia= (Actividades programadas-Actividades con errores) *  100</t>
  </si>
  <si>
    <t xml:space="preserve">Todas las áreas </t>
  </si>
  <si>
    <t xml:space="preserve">Levantamiento de las áreas según la nueva estructura aprobada por el MAP </t>
  </si>
  <si>
    <t xml:space="preserve">Se realizará un levantamiento de las áreas con el fin de identificarlas y rotularlas acorde a la nueva línea gráfica institucional. </t>
  </si>
  <si>
    <t xml:space="preserve">Informe del levantamiento </t>
  </si>
  <si>
    <t xml:space="preserve">Comunicación Interna, Orlando  Jerez y Seguridad  Ocupacional </t>
  </si>
  <si>
    <t xml:space="preserve">Planificación y Desarrollo, Seguridad Ocupacional </t>
  </si>
  <si>
    <t xml:space="preserve">Diseñar los rótulos </t>
  </si>
  <si>
    <t xml:space="preserve">Se diseñarán los rótulos a colocar en cada una de las áreas de la institución. </t>
  </si>
  <si>
    <t xml:space="preserve">Diseñadores </t>
  </si>
  <si>
    <t xml:space="preserve">Rótulos diseñados </t>
  </si>
  <si>
    <t xml:space="preserve">Gráfica y Digital . </t>
  </si>
  <si>
    <t xml:space="preserve">Comunicación Interna, Gráfica y Digital. </t>
  </si>
  <si>
    <t xml:space="preserve">Presentación y aprobación de los rótulos. </t>
  </si>
  <si>
    <t>Se presentarán los rótulos para aprobación de parte de Planificación y Desarrollo.</t>
  </si>
  <si>
    <t>Rótulos aprobados</t>
  </si>
  <si>
    <t>Oportunidad en la aprobacion =(Tiempo programado para el levantamiento / tiempo utilizado) * 100</t>
  </si>
  <si>
    <t xml:space="preserve">Gráfica y Digital. </t>
  </si>
  <si>
    <t xml:space="preserve">Instalación  de Rótulos </t>
  </si>
  <si>
    <t xml:space="preserve">Se procederá a instalar los rótulos en cada una de las áreas para idenficarlas. </t>
  </si>
  <si>
    <t xml:space="preserve">Fotos de rótulos instalados </t>
  </si>
  <si>
    <t xml:space="preserve">Eficiencia en la instalacion de rotulos (rotulos instalados /rotulos programados a instalar) * 100 </t>
  </si>
  <si>
    <t xml:space="preserve">Servicios generales </t>
  </si>
  <si>
    <t>Comunicación Interna, Gráfica y Digital, Servicios Generales</t>
  </si>
  <si>
    <t xml:space="preserve">Boletín Institucional </t>
  </si>
  <si>
    <t xml:space="preserve">Reunión para hacer el levantamiento  de informaciones sobre el Boletín Interno. </t>
  </si>
  <si>
    <t xml:space="preserve">Se realizará un reunión con Planificación y Desarrollo para evaluar la necesidad de un Boletín interno para definir sus características </t>
  </si>
  <si>
    <t xml:space="preserve">Planificación y Desarrollo,  Gráfica y Digital y Relaciones Comunicacionales. </t>
  </si>
  <si>
    <t xml:space="preserve">Elaborar un esquema  de contenido y línea gráfica del Boletín </t>
  </si>
  <si>
    <t xml:space="preserve">Se crearán las secciones y contenido fijo del Boletín Interno y se creará la línea gráfica siguiendo los lineamientos institucionales </t>
  </si>
  <si>
    <t xml:space="preserve">Boceto del diseño preliminar del Boletín </t>
  </si>
  <si>
    <t>Oportunidad en el diseño del Boceto =(Tiempo programado para la creación del Boceto / tiempo utilizado) * 100</t>
  </si>
  <si>
    <t>Comunicación Interna, Orlando  Jerez. Diseño, Felipe García</t>
  </si>
  <si>
    <t xml:space="preserve">Gráfica y Digital </t>
  </si>
  <si>
    <t xml:space="preserve">Presentación y Socialización  del primer Boceto del Boletín </t>
  </si>
  <si>
    <t xml:space="preserve">Se realizará una reunión para presentar  y socializar el primer Boceto </t>
  </si>
  <si>
    <t xml:space="preserve">Boceto del diseño del Boletín </t>
  </si>
  <si>
    <t>Oportunidad en el diseño del Boletín  = tiempo programado para la elaboracion del boceto del Boletín  / tiempo utilizado *100</t>
  </si>
  <si>
    <t xml:space="preserve">comunicación Interna </t>
  </si>
  <si>
    <t xml:space="preserve">Aplicar las correcciones y sugerencias </t>
  </si>
  <si>
    <t xml:space="preserve">Se aplicarán las correcciones y sugerencias recibidas al  Boletín Institucional </t>
  </si>
  <si>
    <t xml:space="preserve">Boceto con sugerencias aplicadas </t>
  </si>
  <si>
    <t xml:space="preserve">Concurso para escoger nombre del Boletín </t>
  </si>
  <si>
    <t xml:space="preserve">Se convocará a un concurso interno para que los colaboradores participen en la escogencia del nombre del Boletín Institucional </t>
  </si>
  <si>
    <t xml:space="preserve">Convocatoria del concurso y lista de los  participantes </t>
  </si>
  <si>
    <t>Oportunidad  =(Tiempo programado para la realización de la actividad / tiempo utilizado para la realización de la actividad) * 100</t>
  </si>
  <si>
    <t>Coordinación editorial del Boletín y aprobación.</t>
  </si>
  <si>
    <t>Se  realizará la programación editorial que abarcará el contenido y la  redacción, la edición y corrección del Boletín</t>
  </si>
  <si>
    <t>Boletín diseñado con el contenido del primer trimestre</t>
  </si>
  <si>
    <t>Eficacia en la creación del Boletín =( actividades programadas / actividades realizadas) * 100</t>
  </si>
  <si>
    <t xml:space="preserve">Puesta en ciruclación Boletín Interno </t>
  </si>
  <si>
    <t xml:space="preserve">Se realizará una actividad para presentar formalmente el Boletín Institucional </t>
  </si>
  <si>
    <t xml:space="preserve">Boletin final elaborado </t>
  </si>
  <si>
    <t>Organización cableado estructurado de redes y comunicaciones del 1er piso (Factoria)</t>
  </si>
  <si>
    <t>Levantamiento para determinar las necesidades de las áreas en materia de redes</t>
  </si>
  <si>
    <t>Levantamiento fisico en cada area de cuantos puntos de red hay en la actualidad que necesitan ser creados para la eliminiacion de los swicths que estan dentro de los departamentos, asi como de puntos de red defectuosos</t>
  </si>
  <si>
    <t>Oportunidad en el leventamiendo de las necesidades de redes = (Tiempo programado para el levantamiento / tiempo utilizado) * 100</t>
  </si>
  <si>
    <t>Soporte Tecnico y Enc. División de operaciones TIC</t>
  </si>
  <si>
    <t>Informatica</t>
  </si>
  <si>
    <t>Enc. División de operaciones TIC</t>
  </si>
  <si>
    <t>Servicios Generales, Mantenimiento</t>
  </si>
  <si>
    <t>Identificación de insumos basados en necesidades</t>
  </si>
  <si>
    <t>Listado de insumos necesarios para cumplir con las necesidades identificadas; canaletas, cajas de superfieces, cables, rj45, etc, etc</t>
  </si>
  <si>
    <t>Listado de materiales a utilizar</t>
  </si>
  <si>
    <t>Oportunidad crear el listado de insumos = (Tiempo programado para crear listado / tiempo utilizado) * 100</t>
  </si>
  <si>
    <t>Realizacion del plan de accion</t>
  </si>
  <si>
    <t>Crear el plan de accion donde se definiran las etapas de trabajo.</t>
  </si>
  <si>
    <t>Plan de accion con las etapas y orden de las areas a intervenir</t>
  </si>
  <si>
    <t>Oportunidad en crear Plan de accion = (Tiempo programado para crear plan / tiempo utilizado) * 100</t>
  </si>
  <si>
    <t>Sometimiento a consideración del proyecto</t>
  </si>
  <si>
    <t xml:space="preserve">Se somete a aprobación de la máxima autoridad, previa validación de presupuesto </t>
  </si>
  <si>
    <t>Diagrama del 1er piso con los puntos marcados</t>
  </si>
  <si>
    <t>Oportunidad de aprovación = (Tiempo programado de aprobación / tiempo utilizado) * 100</t>
  </si>
  <si>
    <t>Dirección General, Dirección de Planificación y Desarrollo</t>
  </si>
  <si>
    <t xml:space="preserve">Solicitud de insumos o materiales gastables </t>
  </si>
  <si>
    <t>Una vez aprobado se solicita al area administrativa la compra de los materiales gastables asi como los necesarios para dicho proyecto</t>
  </si>
  <si>
    <t>Carta de solicitud y copia recibida</t>
  </si>
  <si>
    <t>Oportunidad en la solicitud de insumos (Tiempo programado de solicitud / tiempo utilizado) * 100</t>
  </si>
  <si>
    <t>Dirección Administrativo financiero y Dirección General</t>
  </si>
  <si>
    <t>Evaluación de implementación de NORTIC's de la OPTIC en la DICOM</t>
  </si>
  <si>
    <t>Solicitar Reunion con Optic para temas de iTICge y NORTIC's</t>
  </si>
  <si>
    <t>Minuta de la Reunion</t>
  </si>
  <si>
    <t>Oportunidad en solicitud de reunion (Tiempo programado de solicitud / tiempo utilizado) * 100</t>
  </si>
  <si>
    <t>Astrid Montas/Gianella Pereira</t>
  </si>
  <si>
    <t>Planificacion y Desarrolo</t>
  </si>
  <si>
    <t>Directora Planificacion y Desarrollo</t>
  </si>
  <si>
    <t>Planificacion y Desarrollo e Informatica</t>
  </si>
  <si>
    <t xml:space="preserve">Determinar responsables ante Optic </t>
  </si>
  <si>
    <t>Enviar un correo designandon las personas que tendran acceso al formulario, para ver el formulario</t>
  </si>
  <si>
    <t>Correo</t>
  </si>
  <si>
    <t>Oportunidad en determinar responsables (Tiempo programado de solicitud / tiempo utilizado) * 100</t>
  </si>
  <si>
    <t>Gianella Pereira</t>
  </si>
  <si>
    <t>Reunion sobre las normativas que vamos a implementar</t>
  </si>
  <si>
    <t>Reunion de las diferentes areas involucradas en las NORTICS para definir que podemos implementar</t>
  </si>
  <si>
    <t>Oportunidad de reunión (Tiempo programado de reunion / tiempo utilizado) * 100</t>
  </si>
  <si>
    <t>Gianella Pereira / Paulo Mota</t>
  </si>
  <si>
    <t>Planificacion y Desarrollo, Informatica, Desarollo, OAI.</t>
  </si>
  <si>
    <t>Revisar formulario y llenar con datos de la normativas a Cumplir</t>
  </si>
  <si>
    <t>Descargar/lenar via web el formulario de optic con las normativas a cumplir y esperar la asignacion de un asesor</t>
  </si>
  <si>
    <t>Copia del formulario, y en caso de que sea via web, pdf del mismo</t>
  </si>
  <si>
    <t>Oportunidad en revision de formulario (Tiempo programado de revision / tiempo utilizado) * 100</t>
  </si>
  <si>
    <t>Documento de creacion de comite</t>
  </si>
  <si>
    <t>Oportunidad en creación del comite (Tiempo programado de creacion de comite / tiempo utilizado) * 100</t>
  </si>
  <si>
    <t xml:space="preserve">Mantener o Mejorar las calificaciones en los indicadores del  Sistema de Monitoreo y Medición de la Gestión Pública (SMMGP) </t>
  </si>
  <si>
    <t>Mantener y afianzar la calificación del SISMAP</t>
  </si>
  <si>
    <t>Identificar indicadores vencidos y pendientes de trabajar</t>
  </si>
  <si>
    <t>Ingresar al SISMAP y verificar cuáles son los indicadores que están vencidos o por vencer, indicando en el informe: los indicadores, puntuación, fecha de vencimiento y posibles vías de acción</t>
  </si>
  <si>
    <t>Informe de evaluación SISMAP con fecha y resultado, incluido una impresión del momento de la evaluación de la plataforma</t>
  </si>
  <si>
    <t>Oportunidad en la evaluación del SISMAP= tiempo programado/ tiempo ejecutado *100</t>
  </si>
  <si>
    <t>Cinthia Acevedo, Técnico</t>
  </si>
  <si>
    <t>Planificación y Desarrollo</t>
  </si>
  <si>
    <t>Directora Planificación y Desarrollo</t>
  </si>
  <si>
    <t>Departamento de Recursos Humanos</t>
  </si>
  <si>
    <t>Elaborar Plan de Acción para elevar los indicadores</t>
  </si>
  <si>
    <t>Se prepara un plan indicando según las prioridades cuál o cuáles acciones deberán ser llevadas a cabo. Definir los pasos para elevar el puntaje de cada indicador que se encuentra por debajo de 100%, e identificar la prioridad y fechas para realizar cada acción.</t>
  </si>
  <si>
    <t>Plan de acción elaborado</t>
  </si>
  <si>
    <t>Eficiencia en la realización del informe= detalles del informe identificados- detalles omitidos/ detalles del informe *100</t>
  </si>
  <si>
    <t>Aprobar Plan de Acción</t>
  </si>
  <si>
    <t>Se somete a aprobación de la Dirección de Planificación y Desarrollo</t>
  </si>
  <si>
    <t xml:space="preserve">Plan de Acción aprobado
</t>
  </si>
  <si>
    <t>Oportunidad en la aprobación del plan =(Tiempo programado para la aprobación / tiempo utilizado) * 100</t>
  </si>
  <si>
    <t>Gianella Pereira, Directora</t>
  </si>
  <si>
    <t>Ejecutar Plan de Acción</t>
  </si>
  <si>
    <t>Se llevan a cabo las acciones correspondientes para cumplir con el Plan</t>
  </si>
  <si>
    <t>Plan de acción ejecutado</t>
  </si>
  <si>
    <t>Puntaje SISMAP sobre 85%</t>
  </si>
  <si>
    <t>Designación Comité de Control Interno</t>
  </si>
  <si>
    <t>Se identifican los miembros del Comité y se envía una comunicación interna informando quienes formarán parte del mismo</t>
  </si>
  <si>
    <t>Comunicación informando miembros del comite elaborada</t>
  </si>
  <si>
    <t>Oportunidad en la elaboración de la comunicación = tiempo programado/ tiempo ejecutado *100</t>
  </si>
  <si>
    <t>Cinthia Acevedo, Secretaria</t>
  </si>
  <si>
    <t xml:space="preserve">Realizar primera reunión del Comité de Control Interno </t>
  </si>
  <si>
    <t>Se realiza la primera reunión del Comité para socializar la matriz de autoevaluación completada por Planificación y se determina los documentos/evidencias que se van a priorizar durante este año para aumentar la puntuación en las NOBACI</t>
  </si>
  <si>
    <t>Listado asistencia primera reunión NOBACI</t>
  </si>
  <si>
    <t>Oportunidad en la realización de la primera reunión = tiempo programado para realizar la primera reunión / tiempo ejecutado *100</t>
  </si>
  <si>
    <t>Rafael Vásquez, Analista</t>
  </si>
  <si>
    <t>Elaborar Plan de Acción NOBACI</t>
  </si>
  <si>
    <t>Se prepara un plan determinando cuáles documentos deberán ser elaborados durante el año, según las prioridades definidas e identificar los  requerimientos que más puntuación suman puntos y determinar fechas para realizar cada acción.</t>
  </si>
  <si>
    <t>Oportunidad en la elaboración del plan de acción = tiempo programado para realizar el plan de acción / tiempo ejecutado *100</t>
  </si>
  <si>
    <t>Aprobación Plan de Acción NOBACI</t>
  </si>
  <si>
    <t>Se somete el plan de acción a aprobación de la Dirección de Planificación y Desarrollo</t>
  </si>
  <si>
    <t>Oportunidad en la aprobación del plan = Tiempo programado para la aprobación / tiempo utilizado * 100</t>
  </si>
  <si>
    <t>Ejecución Plan de Acción NOBACI</t>
  </si>
  <si>
    <t>Puntaje NOBACI sobre 70%</t>
  </si>
  <si>
    <t>Astrid Montás, Analista</t>
  </si>
  <si>
    <t>RRHH, Administrativo y Financiero, TI</t>
  </si>
  <si>
    <t xml:space="preserve">Dar seguimiento con la OAI al cumplimiento de los requerimientos del SAIP </t>
  </si>
  <si>
    <t>Realizar requerimientos mensualmente para actualización de las informaciones correspondientes a cada área determinada</t>
  </si>
  <si>
    <t>Correos solicitando información a las áreas</t>
  </si>
  <si>
    <t>Puntuación por encima de 95</t>
  </si>
  <si>
    <t>Mercedes Tomasina Veras Responsable de Acceso al aInformación (RAI)</t>
  </si>
  <si>
    <t>OAI</t>
  </si>
  <si>
    <t>Contabilidad, Compras, Financiero, Almacén, Planificación y Desarrollo</t>
  </si>
  <si>
    <t>Reportar trimestralmente los retrasos o inconvenientes en la entrega de las evidencias por parte de las áreas correspondientes</t>
  </si>
  <si>
    <t xml:space="preserve">Realizar informe trimestral de las evaluaciones del SAIP, que incluya las trabas que se han presentado con el envío de información a tiempo por las áreas </t>
  </si>
  <si>
    <t>Informe realizado</t>
  </si>
  <si>
    <t>Oportunidad en la elaboración del informe =(Tiempo programado para la elaboración / tiempo utilizado) * 100</t>
  </si>
  <si>
    <t>Simplificar procesos administrativos y contables</t>
  </si>
  <si>
    <t>Levantamiento y mejora  del procedimiento de viáticos</t>
  </si>
  <si>
    <t>Levantamiento y análisis del proceso actual de viáticos. Revisar y/o evaluar los procedimientos existentes para el pago de los viáticos</t>
  </si>
  <si>
    <t>Levantar la información mediante reuniones con los involucrados en el proceso</t>
  </si>
  <si>
    <t>Reuniones realizadas y Procedimiento levantado</t>
  </si>
  <si>
    <t>Oportunidad: Documento constancia con el levantamiento realizado</t>
  </si>
  <si>
    <t>Analista de Planifiacion y Desarrollo: Astrid Montás</t>
  </si>
  <si>
    <t>Contabilidad, Planificación y Desarrollo</t>
  </si>
  <si>
    <t>Encargada Adm y Fin: Liusik Cuello</t>
  </si>
  <si>
    <t xml:space="preserve">Planificación y Desarrollo, Servicios Generales, Transportación, Administración General, Coordinador de agenda de viajes </t>
  </si>
  <si>
    <t>Analizar el procedimiento levantado e identificar mejoras</t>
  </si>
  <si>
    <t>Realizar reuniones para revisar el procedimiento levantado</t>
  </si>
  <si>
    <t>Correos invitación a reunión, procedimiento mejorado y minuta de la reunión</t>
  </si>
  <si>
    <t>Oportunidad: tiempo programado/tiempo utilizado</t>
  </si>
  <si>
    <t>Encargada Adm y Finanzas: Liusik Cuello</t>
  </si>
  <si>
    <t>Definir el nuevo procedimiento</t>
  </si>
  <si>
    <t>La Dirección Adm y la Dir de Planificación y Desarrollo deciden el procedimiento a seguir mediante reunión de revisión</t>
  </si>
  <si>
    <t>Sugerencias incorporadas en el procedimiento.</t>
  </si>
  <si>
    <t>DAF, Contabilidad, Planificación y Desarrollo</t>
  </si>
  <si>
    <t>Aprobación del procedimiento mejorado</t>
  </si>
  <si>
    <t>Elaborar documento con el procedimiento definido y firmado y sellado por el Director Administrativo y Financiero</t>
  </si>
  <si>
    <t>Procedimiento aprobado y confirmado vía correo</t>
  </si>
  <si>
    <t xml:space="preserve">DAF, Contabilidad  </t>
  </si>
  <si>
    <t>Socialización del procedimiento nuevo</t>
  </si>
  <si>
    <t>Convocar reunion con el personal que interviene en el proceso para dar a conocer el procedimiento aprobado</t>
  </si>
  <si>
    <t>Efectiviad: socializaciones realizadas/programadas</t>
  </si>
  <si>
    <t>Encargada de Contabilidad: Ydalia Molina / Auxiliar de Contabilidad: Dania Núñez</t>
  </si>
  <si>
    <t>Levantamiento y mejora del procedimiento de cuentas por pagar</t>
  </si>
  <si>
    <t>Levantamiento y análisis del proceso actual. Revisar y/o evaluar los procedimientos existentes</t>
  </si>
  <si>
    <t>Planificación y Desarrollo, Servicios Generales, Compras</t>
  </si>
  <si>
    <t>Desarrollar los procesos para iniciar la elaboración de los estados financieros de DICOM</t>
  </si>
  <si>
    <t>Utilizar el módulo de contabilidad establecido en el SIGEF</t>
  </si>
  <si>
    <t>Sostener reunión con DIGECOG</t>
  </si>
  <si>
    <t>Socializar los procesos establecidos en el Gobierno Central para el registro de las transacciones contables.  Mediante reuniones con DIGECOG</t>
  </si>
  <si>
    <t>Asistente de contabilidad - Vacante</t>
  </si>
  <si>
    <t>Correo solicitando reunión y formulario de visita o minuta de la reunión</t>
  </si>
  <si>
    <t>Oportunidad: tiempo programado/tiempo realizado</t>
  </si>
  <si>
    <t>Encargada de Contabilidad: Ydalia Molina / Asistente de Contabilidad: Vacante</t>
  </si>
  <si>
    <t>Contabilidad</t>
  </si>
  <si>
    <t>Entrenamiento del registro de transacciones en el SIGEF</t>
  </si>
  <si>
    <t>Conocer los pasos a seguir en el sistema SIGEF, para el registro de asientos contables.  Mediante entrenamientos impartidos desde DIGECOG</t>
  </si>
  <si>
    <t>Documento escrito con pasos a seguir</t>
  </si>
  <si>
    <t>Efectividad: actividades realizadas con errores / actividades realizadas</t>
  </si>
  <si>
    <t>Revisar los reportes financieros de DICOM</t>
  </si>
  <si>
    <t>Revisar la información financiera de DICOM, de acuerdo al sistema SIGEF, mediante la generacion de reportes</t>
  </si>
  <si>
    <t>Reportes de auxiliares de las cuentas contables</t>
  </si>
  <si>
    <t>Eficacia: Cantidad de reportes revisados / Cantidad de reportes programados a revisar *100</t>
  </si>
  <si>
    <t>Realizar plan de saneamiento de los saldos contables</t>
  </si>
  <si>
    <t>Generar movimiento de las cuentas contables y comparar con la realidad de la informacion, para priorizar y realizar cronograma de saneamiento de las cuentas de DICOM</t>
  </si>
  <si>
    <t>Documento cronograma realizado</t>
  </si>
  <si>
    <t>Hacer más eficientes los procesos de compras</t>
  </si>
  <si>
    <t xml:space="preserve">Estandarización de las informaciones contenidas en las ordenes de compras de colocación de publicidad institucional                                                                                         </t>
  </si>
  <si>
    <t>Establecer con el Dpto. de Publicidad las informaciones esenciales que deben ser insertadas en las ordenes de colocación en formato y estilo.</t>
  </si>
  <si>
    <t>Realizar levantamiento de las informaciones más importantes que deben estar presente en una orden de colocación,  mediante entrevistas, solicitud de información o por correo.</t>
  </si>
  <si>
    <t xml:space="preserve">Convocatorias, documentos, correos, borrador de plantilla y otros que se generen en el proceso. </t>
  </si>
  <si>
    <t xml:space="preserve">Oportunidad en el levantamiento de la información.  Levantar la información dentro del tiempo que se especificó </t>
  </si>
  <si>
    <t>Encargado de Compras: Angel Cuevas</t>
  </si>
  <si>
    <t>Compras</t>
  </si>
  <si>
    <t>Publicidad, Contabilidad, Planificación y Desarrollo</t>
  </si>
  <si>
    <t>Elaborar borrador de formato de contenido para las ordenes de compras de publicidad.</t>
  </si>
  <si>
    <t>Preparar borrador de plantilla donde se pueda visualizar y analizar las informaciones que agregan valor o parámetros para la contratación de publicidad.  Revisión de planilla de origen de la orden mediante reunión entre Karina B. y Ángel C.</t>
  </si>
  <si>
    <t>Correos, borrador de plantilla y otros que se generen en el proceso.</t>
  </si>
  <si>
    <t>Oportunidad: Borrador de plantilla 100% elaborada en el plazo especificado</t>
  </si>
  <si>
    <t>Auxiliar de Compras: Shailyn Robles</t>
  </si>
  <si>
    <t>Socializar borrador de la nueva plantilla</t>
  </si>
  <si>
    <t>Mediante reuniones o correo electrónico hacer de conocimiento de las áreas que intervienen (publicidad, contabilidad, compras y Dirección Adm y Financiera) y que serán usuarias de la documentación el borrador elaborado para sugerencias.</t>
  </si>
  <si>
    <t>Convocatoria, correos, borrador final de plantilla</t>
  </si>
  <si>
    <t>Oportunidad en la socialización. Realizada en el tiempo estimado</t>
  </si>
  <si>
    <t xml:space="preserve">Aprobación del borrador de plantilla </t>
  </si>
  <si>
    <t>Se presenta borrador final de la plantilla a la Dirección Adm y Financiera a los fines de aprobación final.</t>
  </si>
  <si>
    <t>Borrador aprobado por la Dirección Administrativa y Financiera</t>
  </si>
  <si>
    <t>Oportunidad en la aprobación de la plantilla. Realizada en el tiempo estimado</t>
  </si>
  <si>
    <t>Implementación del formato de estandarización de informaciones para las ordenes de compras de publicidad.</t>
  </si>
  <si>
    <t>La secciones de Publicidad y Compras inician formalmente con el uso del nuevo formato de las informaciones contenidas en las órdenes de colocación.</t>
  </si>
  <si>
    <t>Copias de ordenes de compras con la estandarización de informaciones ya aplicadas.</t>
  </si>
  <si>
    <t>Oportunidad en la implementación del nuevo formato</t>
  </si>
  <si>
    <t>Encargado de Compras: Angel Cuevas y Auxiliares de Compras: Mildred Salazar, Elvin Mota y Shailyn Robles</t>
  </si>
  <si>
    <t>Publicidad, Planificación y Desarrollo</t>
  </si>
  <si>
    <t>Disminuir la frecuencia de compras a formato trimestral: material gastable de oficina, materiales de mantenimiento, artículos de limpieza e higiene personal y Artículos de limpieza y componentes de vehículo.</t>
  </si>
  <si>
    <t>Establecer fechas de solicitudes de compras trimestrales</t>
  </si>
  <si>
    <t>Elaborar cronograma con el Departamento de Servicios Generales de las fechas en que deben ser remitidas las solicitudes de compras trimestrales y el formato, mediante reuniones, correos, cronograma de actividades</t>
  </si>
  <si>
    <t>Cronogramas, resúmenes de reuniones y correos</t>
  </si>
  <si>
    <t>Oportunidad: Borrador de cronograma 100% elaborado</t>
  </si>
  <si>
    <t>Auxiliar de Compras: Mildred Salazar</t>
  </si>
  <si>
    <t>Servicios Generales / Almacén</t>
  </si>
  <si>
    <t>Revisión del cronograma de fechas para compras trimestrales</t>
  </si>
  <si>
    <t>Mediante reuniones y coordinación de información</t>
  </si>
  <si>
    <t>Cronograma elaborado</t>
  </si>
  <si>
    <t>Oportunidad: Realización de correcciones y ajustes dentro del tiempo especificado</t>
  </si>
  <si>
    <t>Servicios Generales</t>
  </si>
  <si>
    <t>Gestionar la autorización de la Máxima Autoridad para la realización de los procesos de compras trimestrales</t>
  </si>
  <si>
    <t>Una vez autorizadas las solicitudes de compras trimestrales por la Dirección Adm. y Financiera enviar mediante solicitud formal vía memo o correo, a la Directora General para su aprobación de ser considerado.</t>
  </si>
  <si>
    <t>Documento cronograma aprobado por la Directora General</t>
  </si>
  <si>
    <t>Cronograma de fechas aprobado</t>
  </si>
  <si>
    <t>Encargada Adm y Finanzas: Liusik Cuello  /  Encargado de Compras: Angel Cuevas</t>
  </si>
  <si>
    <t>DAF / Compras</t>
  </si>
  <si>
    <t>Directora General: Milagros Germán</t>
  </si>
  <si>
    <t>Coordinación del Despacho: Laura Khoury</t>
  </si>
  <si>
    <t xml:space="preserve">Lograr mayor y mejor control de las actividades y requerimientos del área de servicios generales </t>
  </si>
  <si>
    <t>Mejorar la gestión y control del área de almacén y suministros</t>
  </si>
  <si>
    <t>Elaborar cronograma con el área de Compras de las fechas en que deben ser remitidas las solicitudes de compras trimestrales y el formato.</t>
  </si>
  <si>
    <t>Cronograma realizado</t>
  </si>
  <si>
    <t>Oportunidad en la elaboración = (Tiempo programado / tiempo utilizado) * 100</t>
  </si>
  <si>
    <t>Hilaria Pascual, Enc. servicios generales</t>
  </si>
  <si>
    <t>Liusik Cuello, Directora Administrativa</t>
  </si>
  <si>
    <t>Compras, Dirección administrativa</t>
  </si>
  <si>
    <t>Establecer controles internos para las solicitudes y despachos del área</t>
  </si>
  <si>
    <t xml:space="preserve">Elaborar formulario de solicitud y entrega de materiales </t>
  </si>
  <si>
    <t>Formularios de solicitud y entrega</t>
  </si>
  <si>
    <t>Oportunidad en la elaboración = (Tiempo programado/ tiempo utilizado) * 100</t>
  </si>
  <si>
    <t>Servicios Generales /Almacén y suministro</t>
  </si>
  <si>
    <t>Planificación y Desarrollo, Compras</t>
  </si>
  <si>
    <t>Desarrollar una planilla para el manejo y control del almacén e inventario.  Preparar en Excel una planilla donde se pueda llevar los balances y existencias iniciales y finales de los materiales e insumos</t>
  </si>
  <si>
    <t>Mediante reuniones con áreas de compras y contabilidad para etablecer los parámetros y criterios a tomar en cuenta para tales fines</t>
  </si>
  <si>
    <t>Planilla en Excel, reportes de controles</t>
  </si>
  <si>
    <t>Oportunidad en la preparación=(Tiempo programado / tiempo utilizado) * 100</t>
  </si>
  <si>
    <t>Contabilidad, Compras, Almacén y Suministros</t>
  </si>
  <si>
    <t>Adecuar y asegurar las condiciones de almacenamiento de los insumos y materiales</t>
  </si>
  <si>
    <t>Identificar por tipo y ubicación los materiales e insumos en nuestros almacenes</t>
  </si>
  <si>
    <t>Almacenes debidamente organizados e identificados</t>
  </si>
  <si>
    <t>Oportunidad en los ajustes =(Tiempo programado / tiempo utilizado) * 100</t>
  </si>
  <si>
    <t>Mantenimiento, Almacén y suministros</t>
  </si>
  <si>
    <t>Habilitar controles y seguimientos para mejor funcionamiento del área de servicios generales</t>
  </si>
  <si>
    <t>Investigar situación actual de los servicios de comunicación</t>
  </si>
  <si>
    <t>Analizar las situaciones y estados de las flotas de celulares, servicios fijos e internet móvil</t>
  </si>
  <si>
    <t>Correos, reuniones</t>
  </si>
  <si>
    <t>Oportunidad en la investigación =(Tiempo programado para la investigación / tiempo utilizado) * 100</t>
  </si>
  <si>
    <t>Recursos Humanos</t>
  </si>
  <si>
    <t xml:space="preserve">Depurar y proponer mejoras en los servicios de comunicación </t>
  </si>
  <si>
    <t>Identificar y determinar las mejores opciones y condiciones para mejor alcance de dichos servicios</t>
  </si>
  <si>
    <t>Correos, listados, propuestas</t>
  </si>
  <si>
    <t>Oportunidad en la depuración =(Tiempo programado para la depuración / tiempo utilizado) * 100</t>
  </si>
  <si>
    <t>Recursos Humanos, Gerencia</t>
  </si>
  <si>
    <t xml:space="preserve">Establecer el plan de mantenimiento preventivo anual </t>
  </si>
  <si>
    <t>Elaborar una planilla en excel  con todos los mantenimientos a realizar en la institución</t>
  </si>
  <si>
    <t>Planilla elaborada</t>
  </si>
  <si>
    <t>Efectividad en la ejecución del plan =(mantenimientos realizados / mantenimientos programados) *100</t>
  </si>
  <si>
    <t>Establecer checklist de verificación para los mantenimientos</t>
  </si>
  <si>
    <t>Elaborar una lista de verificación para la ejecución de las tareas establecidas en el plan de mantenimiento</t>
  </si>
  <si>
    <t>Checklist realizado</t>
  </si>
  <si>
    <t>Efectividad en la ejecución =(checklist realizados / checklist programados) *100</t>
  </si>
  <si>
    <t>Establecer el cronograma de limpieza anual</t>
  </si>
  <si>
    <t>Elaborar una planilla en excel  con el cronograma de limpieza anual a efectuarse en la institución</t>
  </si>
  <si>
    <t>Efectividad en la ejecución del cronograma =(limpiezas realizadas / limpiezas programadas) *100</t>
  </si>
  <si>
    <t>Seleste Familia, supervisora de conserjería</t>
  </si>
  <si>
    <t>Establecer checklist de seguimiento para el área de conserjería</t>
  </si>
  <si>
    <t>Elaborar una lista de verificación para seguimiento y control de limpieza de las áreas</t>
  </si>
  <si>
    <t>Gestionar el adecuado mantenimiento de los vehículos a cargo de esta institución. Ejecutando los mantenimientos preventivos correspondientes, velando por la no interrupción de la operatividad de DICOM</t>
  </si>
  <si>
    <t>Investigar situación actual de la flota de vehículos</t>
  </si>
  <si>
    <t>Analizar las situaciones y estados de toda flota vehicular</t>
  </si>
  <si>
    <t>Correos, listados de vehiculos con observaciones realizadas</t>
  </si>
  <si>
    <t>Oportunidad en la investigación =(Tiempo programado / tiempo utilizado) * 100</t>
  </si>
  <si>
    <t>Teresa Herrera e Hilaria Pascual, Secretaria Serv Generales, Encargada Serv Generales</t>
  </si>
  <si>
    <t>Transportación</t>
  </si>
  <si>
    <t>Servicios generales, Activos fijos</t>
  </si>
  <si>
    <t>Sanear y depurar toda la flota vehicular (en descargo, funcionamiento medio y alto)</t>
  </si>
  <si>
    <t>Identificar y clasificar los vehículos que puedan operar efectivamente. Realizar solicitudes de descargos de los que no pueden funcionar.</t>
  </si>
  <si>
    <t>Listado de vehiculos actualizado, correos, cartas de solicitud de descargos</t>
  </si>
  <si>
    <t>Oportunidad en la depuración y descargos =(Tiempo programado para la depuración y descargo / tiempo utilizado) * 100</t>
  </si>
  <si>
    <t>Análisis, propuesta y solicitud enviadas</t>
  </si>
  <si>
    <t>Oportunidad en el análisis =(Tiempo programado / tiempo utilizado) * 100</t>
  </si>
  <si>
    <t>Servicios generales, Compras, Planificación y Desarrollo</t>
  </si>
  <si>
    <t>Elaborar controles de seguimiento para mantenimiento de vehículos</t>
  </si>
  <si>
    <t>Realizar una planilla en Excel de mantenimientos, kilometrajes y gastos de gasolina de los vehículos</t>
  </si>
  <si>
    <t>Planillas elaboradas</t>
  </si>
  <si>
    <t>Oportunidad en la elaboración =(Tiempo programado / tiempo utilizado) * 100</t>
  </si>
  <si>
    <t>Teresa Herrera, secretaria de transportación</t>
  </si>
  <si>
    <t>Servicios generales</t>
  </si>
  <si>
    <t>Verificar y actualizar los seguros de toda la flota vehicular de DICOM</t>
  </si>
  <si>
    <t>Investigar estatus de los seguros y establecer los vehículos que deben estar asegurados en la flota vehicular</t>
  </si>
  <si>
    <t>Correos, listado de vehículos asegurados y pólizas de seguros</t>
  </si>
  <si>
    <t>Oportunidad en la actualización=(Tiempo programado / tiempo utilizado) * 100</t>
  </si>
  <si>
    <t>Realizar un inventario tecnico, de los recursos disponible.</t>
  </si>
  <si>
    <t>n/a</t>
  </si>
  <si>
    <t>Inventario de equipos</t>
  </si>
  <si>
    <t>Almacen (Enmanuel Ramirez)
Ingenieria (Felix Valdez , Delfin Ramirez)</t>
  </si>
  <si>
    <t>Telecomunicaciones</t>
  </si>
  <si>
    <t>Jairo Pena</t>
  </si>
  <si>
    <t>Si</t>
  </si>
  <si>
    <t>Presupuestos
Solicitudes
plan annual
Reuniones areas involucradas</t>
  </si>
  <si>
    <t>Produccion Audiovisual y grafica</t>
  </si>
  <si>
    <t>reubicar equipos  en areas donde realizaran mejor desempeño tecnico</t>
  </si>
  <si>
    <t>Instalacion equipos en SOM</t>
  </si>
  <si>
    <t>Eficiencia</t>
  </si>
  <si>
    <t>Jairo Pena / Delfin Ramirez</t>
  </si>
  <si>
    <t>Requerimiento de adquisicion tecnologia no disponible en inventario.</t>
  </si>
  <si>
    <t>Solicitud de compra de los dispositivos que se requieren para completar el plan.</t>
  </si>
  <si>
    <t>Eficacia</t>
  </si>
  <si>
    <t>Realizar el programa de Mantenimiento preventivo equipos en inventario</t>
  </si>
  <si>
    <t>Solicitar la compra de los dispositivos requeridos para mantenimiento, reparacion y operacion de los equipos asignados al area</t>
  </si>
  <si>
    <t>Informes, Solicitudes, Reparaciones realizadas, seguimiento casos ya presentados</t>
  </si>
  <si>
    <t>Felix Valdez 
Jairo Pena</t>
  </si>
  <si>
    <t>Realizar una evaluacion de la acustica y tecnica de los salones desde donde realizamos transmisiones a fin de mejorar las condiciones de los mismos</t>
  </si>
  <si>
    <t>suplidores externos</t>
  </si>
  <si>
    <t xml:space="preserve">Informe </t>
  </si>
  <si>
    <t>Oportunidad</t>
  </si>
  <si>
    <t xml:space="preserve">Direccion General </t>
  </si>
  <si>
    <t>Presentacion de Plan y presupuesto con los requerimientos tecnicos y escenograficos del nuevo SOM</t>
  </si>
  <si>
    <t xml:space="preserve">Plan y presupuesto </t>
  </si>
  <si>
    <t>Tener una flota vehicular en condiciones óptimas para operar de forma oportuna</t>
  </si>
  <si>
    <t>Evaluaciones de desempeño 
Redefinicion de las funciones y cualidades de las mismas</t>
  </si>
  <si>
    <t>no</t>
  </si>
  <si>
    <t>evaluaciones desempeño
descripciones de puesto</t>
  </si>
  <si>
    <t>Jairo Peña</t>
  </si>
  <si>
    <t>Recursos Humanos
Telecomunicaciones</t>
  </si>
  <si>
    <t>Evaluar personal acorde nuevos requerimientos de area.</t>
  </si>
  <si>
    <t xml:space="preserve">Solicitudes de contratacion </t>
  </si>
  <si>
    <t>Mantener en constante evaluacion el personal y el flujo de actividades y eventos requeridos al area</t>
  </si>
  <si>
    <t>evaluacion coloboradores 360</t>
  </si>
  <si>
    <t xml:space="preserve">Solicitudes de personal, Cantidad de eventos simulteneos, </t>
  </si>
  <si>
    <t>Realizar una Reingenieria de Telecomunicaciones agrupando las areas y grupos de trabajo en funcion a la mecanica de la nueva gestion</t>
  </si>
  <si>
    <t>Plan del area Organigrama</t>
  </si>
  <si>
    <t>Planificacion y Desarrollo
Recursos Humanos</t>
  </si>
  <si>
    <t>Contar con una guía de medios de comunicación actualizada</t>
  </si>
  <si>
    <t>Reestructuración de contenidos de la página web de la Presidencia</t>
  </si>
  <si>
    <t xml:space="preserve">Contar con los recursos apropiados para la adecuada gestión del Plan de Comunicación del Gobierno </t>
  </si>
  <si>
    <t xml:space="preserve">Contar con las adecuadas condiciones estéticas, acústicas y lumínicas en los salones de transmisión (Cariátides, Verde, Embajadores y SOM) </t>
  </si>
  <si>
    <t xml:space="preserve">Realizar un plan de acondicionamiento de estos espacios  </t>
  </si>
  <si>
    <t>Evaluar condiciones tecnicas de los salones y SOM</t>
  </si>
  <si>
    <t xml:space="preserve">Realizar el inventario de los equipos técnicos </t>
  </si>
  <si>
    <t xml:space="preserve">Contar con los recursos humanos apropiados para la adecuada gestión del Plan de Comunicación del Gobierno </t>
  </si>
  <si>
    <t xml:space="preserve">Contar con el personal humano idóneo para cumplir con el Plan de Comunicación del Gobierno </t>
  </si>
  <si>
    <t>Evaluar el personal existente</t>
  </si>
  <si>
    <t xml:space="preserve">Identificar la posibilidad de cambio o integración de personas </t>
  </si>
  <si>
    <t xml:space="preserve">Ingresar al personal requerido según evaluación </t>
  </si>
  <si>
    <t xml:space="preserve">Evaluar periódicamente al personal para mantener el nivel de excelencia </t>
  </si>
  <si>
    <t xml:space="preserve">Berioska Sánchez, Directora de Relaciones Comunicacionales </t>
  </si>
  <si>
    <t>Convocatorias a reuniones, actas de reuniones, formulario asistencia, envio del nuevo procedimiento por correo.</t>
  </si>
  <si>
    <t>Desarrollar las competencias de los colaboradores vinculados a las áreas de comunicación</t>
  </si>
  <si>
    <t>Crear y ejecutar Plan de capacitación y desarrollo</t>
  </si>
  <si>
    <t>Levantar necesidades de capacitación y desarrollo</t>
  </si>
  <si>
    <t>Se levantara la información en las áreas relacionadas a través de enviar un correo con las informaciones necesarias para recoger la información requerida</t>
  </si>
  <si>
    <t>Correo levantamiento necesidades</t>
  </si>
  <si>
    <t xml:space="preserve">Santa Lucitania, Auxiliar </t>
  </si>
  <si>
    <t>RRHH</t>
  </si>
  <si>
    <t>Directora Planificación</t>
  </si>
  <si>
    <t>Dirección Comunicación Digital CP, CI Dirección Relación Comunicacional, Grafica Digital</t>
  </si>
  <si>
    <t>Analizar información levantada</t>
  </si>
  <si>
    <t>Se reciben las propuestas, se unifican en un archivo y verifica que se cumpla con los requerimientos en costo, cantidad y demás factores que puedan impactar en el plan, para que haya una distribución homogénea de las capacitaciones y con el impacto deseado</t>
  </si>
  <si>
    <t xml:space="preserve">Borrador levantamiento capacitación
</t>
  </si>
  <si>
    <t>Oportunidad en el análisis de necesidades =(Tiempo programado para el análisis / tiempo utilizado) * 100</t>
  </si>
  <si>
    <t>Definir plan de capacitación</t>
  </si>
  <si>
    <t>Se estructura una matriz conteniendo las capacitaciones, costos, fechas estimadas, proveedores y colaboradores a asistir</t>
  </si>
  <si>
    <t xml:space="preserve">Plan de Capacitación 
</t>
  </si>
  <si>
    <t>Aprobar plan de capacitación</t>
  </si>
  <si>
    <t>Impresora y materiales gastables</t>
  </si>
  <si>
    <t xml:space="preserve">Plan de Capacitación aprobado
</t>
  </si>
  <si>
    <t>Giannella Pereira, Directora</t>
  </si>
  <si>
    <t>Directora General</t>
  </si>
  <si>
    <t>Dirección Administrativo financiero- Dirección General, Dirección de Planificación y Desarrollo</t>
  </si>
  <si>
    <t>Ejecutar el plan de capacitación</t>
  </si>
  <si>
    <t>Se coordinan con el área de Compras, los procesos de contratación de los servicios de capacitación y con los proveedores, tiempos, asistencia, evidencias de participación, etc. y se realiza el informe a final del periodo con las capacitaciones ejecutadas</t>
  </si>
  <si>
    <t>Contratación Analista de Capacitación y Desarrollo (50,000.00 mensuales)</t>
  </si>
  <si>
    <t>Actas de convocatoria capacitación, Actas de asistencia cursos. Informe de cumplimiento plan de capacitación</t>
  </si>
  <si>
    <t>Efectividad en la ejecución del plan=(capacitaciones realizadas/ capacitaciones programadas) *100</t>
  </si>
  <si>
    <t>Natalie Rosario, Analista</t>
  </si>
  <si>
    <t>Encargado RRHH</t>
  </si>
  <si>
    <t xml:space="preserve">Dirección Comunicación Digital CP, CI Dirección Relación Comunicacional, Grafica Digital, Dirección de Planificación y Desarrollo, Dirección Administrativa y Financiera, Contabilidad, </t>
  </si>
  <si>
    <t>Adecuar la estructura Orgánica institucional</t>
  </si>
  <si>
    <t>Revisión estructura actual</t>
  </si>
  <si>
    <t xml:space="preserve">Revisión por parte del equipo designado de la estructura actual aprobada por el MAP y sugerencias de nueva estructura </t>
  </si>
  <si>
    <t>Oportunidad en la revisión de la estructura =(Tiempo programado para la revisión / tiempo utilizado) * 100</t>
  </si>
  <si>
    <t>Dirección de Gestión Comunicacional, Asesores</t>
  </si>
  <si>
    <t>Presentar propuesta de nueva estructura</t>
  </si>
  <si>
    <t>Realizar la propuesta de la nueva estructura a las máximas autoridades</t>
  </si>
  <si>
    <t>Propuesta estructura elaborada</t>
  </si>
  <si>
    <t>Oportunidad en la presentación de la propuesta =(Tiempo programado para la presentación / tiempo utilizado) * 100</t>
  </si>
  <si>
    <t>Aprobar nueva estructura organica institucional</t>
  </si>
  <si>
    <t>Aprobación de la Directora General</t>
  </si>
  <si>
    <t>Nueva estructura aprobada</t>
  </si>
  <si>
    <t>Oportunidad en la aprobación de la nueva estructura =(Tiempo programado para la aprobación / tiempo utilizado) * 100</t>
  </si>
  <si>
    <t>Milagros Germán, Directora General</t>
  </si>
  <si>
    <t>Dirección General</t>
  </si>
  <si>
    <t>Enviar para aprobación del MAP</t>
  </si>
  <si>
    <t>Enviar comunicación al MAP para aprobación de la nueva estructura</t>
  </si>
  <si>
    <t>Comunicación firmada dirigida al MAP</t>
  </si>
  <si>
    <t>Oportunidad en el envío al MAP = (Tiempo programado para envío / tiempo utilizado) * 100</t>
  </si>
  <si>
    <t>Revisar y actualizar el manual de cargos</t>
  </si>
  <si>
    <t>Realizar los talleres para el levantamiento de los cargos</t>
  </si>
  <si>
    <t xml:space="preserve">Se coordinan los talleres virtuales con las áreas para realizar levantamiento de los puestos </t>
  </si>
  <si>
    <t xml:space="preserve">Convocatoria y Listado asistencia a talleres. Cargos levantados </t>
  </si>
  <si>
    <t>Oportunidad en la realización de los talleres =(Tiempo programado para los talleres / tiempo utilizado) * 100</t>
  </si>
  <si>
    <t>Crear borrador del Manual</t>
  </si>
  <si>
    <t xml:space="preserve">Se elabora el primer borrador del Manual </t>
  </si>
  <si>
    <t>Borrador Manual de cargos elaborado</t>
  </si>
  <si>
    <t>Oportunidad en la elaboración del borrador =(Tiempo programado para la elaboración del borrador / tiempo utilizado) * 100</t>
  </si>
  <si>
    <t>Aprobar documento final</t>
  </si>
  <si>
    <t>Manual de cargos aprobado</t>
  </si>
  <si>
    <t>Oportunidad en la aprobación del documento =(Tiempo programado para la aprobación / tiempo utilizado) * 100</t>
  </si>
  <si>
    <t>Socialización y remisión al MAP</t>
  </si>
  <si>
    <t>Socialización del documento final y remisión al MAP</t>
  </si>
  <si>
    <t xml:space="preserve">Envío Manual actualizado por correo electrónico, carta remisión formal al MAP </t>
  </si>
  <si>
    <t>Oportunidad en la socialización del documento =(Tiempo programado para la socialización / tiempo utilizado) * 100</t>
  </si>
  <si>
    <t>Revisar y mejorar las políticas salariales y de compensación y beneficios</t>
  </si>
  <si>
    <t>Revisar politicas salariales y de compensación existentes</t>
  </si>
  <si>
    <t xml:space="preserve">Revisar politicas salariales y de compensación existentes </t>
  </si>
  <si>
    <t>Políticas existentes revisadas</t>
  </si>
  <si>
    <t>Oportunidad en la revisión de las políticas actuales =(Tiempo programado para la revisión / tiempo utilizado) * 100</t>
  </si>
  <si>
    <t>Miguelina Subero, Encargada</t>
  </si>
  <si>
    <t>Planificación y Desarrollo, Administrativo y Financiero</t>
  </si>
  <si>
    <t>Buscar referencias de politicas de beneficios de otras instituciones del Estado</t>
  </si>
  <si>
    <t>identificar políticas de otras instituciones para realizar mejoras</t>
  </si>
  <si>
    <t>Documentos de  politicas de otras instituciones</t>
  </si>
  <si>
    <t>Oportunidad en la búsqueda de otras políticas institucionales =(Tiempo programado para la búsqueda de referencia / tiempo utilizado) * 100</t>
  </si>
  <si>
    <t>Elaborar propuesta de nuevas politicas salariales y de compensación</t>
  </si>
  <si>
    <t>Elaborar borrador de las políticas teniendo en cuenta las políticas actuales de la institución y las mejoras a incorporar</t>
  </si>
  <si>
    <t>Primera propuesta de políticas elaboradas</t>
  </si>
  <si>
    <t>Oportunidad en la elaboración de la propuesta =(Tiempo programado para la elaboración / tiempo utilizado) * 100</t>
  </si>
  <si>
    <t xml:space="preserve">Revisión primera propuesta </t>
  </si>
  <si>
    <t>Validación por parte de las áreas que intervienen y remisión de sugerencias</t>
  </si>
  <si>
    <t>Correos electronicos con envío de sugerencias de las áreas</t>
  </si>
  <si>
    <t>Oportunidad en la validación de la propuesta=(Tiempo programado para la validación / tiempo utilizado) * 100</t>
  </si>
  <si>
    <t>Incorporar recomendaciones</t>
  </si>
  <si>
    <t>Incorporar recomendaciones al documento y preparar documento final</t>
  </si>
  <si>
    <t>Recomendaciones incorporadas</t>
  </si>
  <si>
    <t>Efectividad la incorporación de las sugerencias= (sugerencias incorporadas / sugerencias sugeridas) *100</t>
  </si>
  <si>
    <t>Revisar documentos finales</t>
  </si>
  <si>
    <t>Revisión del documento final por parte de las áreas determinadas</t>
  </si>
  <si>
    <t>Correos electronicos de parte de los Directores de las áreas determinadas</t>
  </si>
  <si>
    <t>Oportunidad en la revisión del documento =(Tiempo programado para la revisión / tiempo utilizado) * 100</t>
  </si>
  <si>
    <t>Aprobar documentos finales</t>
  </si>
  <si>
    <t>Socialización de las políticas</t>
  </si>
  <si>
    <t>Socialización del documento final con todas las áreas</t>
  </si>
  <si>
    <t xml:space="preserve">Envío por correo electrónico de la política a las áreas que se considere </t>
  </si>
  <si>
    <t>Encargada de RRHH, RRHH</t>
  </si>
  <si>
    <t xml:space="preserve">Ejecutado el Plan de Comunicación de las costumbres y acontecimiento de la cultura dominicana </t>
  </si>
  <si>
    <t>Comunicada la Ciudadanía</t>
  </si>
  <si>
    <t>Comunicadas las costumbres (culinarias, artísticas, históricas) y acontecimientos relevantes de la cultura dominicana</t>
  </si>
  <si>
    <t>Certicado de Calidad</t>
  </si>
  <si>
    <t>Incrementar el impacto y alcance de la comunicación</t>
  </si>
  <si>
    <t xml:space="preserve">Contar con los adecuados equipos tecnológicos para cubrir las necesidades técnicas de las grabaciones de las actividades de la agenda del Gobierno Central  </t>
  </si>
  <si>
    <t>Concientizar a la ciudadania sobre los valores humanos, morales, patrios y culturales.</t>
  </si>
  <si>
    <t>Aumentar la flota vehicular para atender las necesidades operativas de transporte</t>
  </si>
  <si>
    <t xml:space="preserve">Realizar análisis y adquirir vehículos para mejor desempeño de la operatividad </t>
  </si>
  <si>
    <t>Evaluacion de personal existente en funcion a sus competencias y nuestras necesidades de acuerdo a la  vision y plan del departamento</t>
  </si>
  <si>
    <t>Dirección de Comunicación Digital, Planificación y Desarrollo</t>
  </si>
  <si>
    <t>Rotulación institucional</t>
  </si>
  <si>
    <t>Fortaler e institucionalizar la identidad de la Dirección General de Comunicación</t>
  </si>
  <si>
    <t xml:space="preserve">Definir las Políticas de Comunicación Interna </t>
  </si>
  <si>
    <t>Mejorar la accesibilidad a las redes de comunicación institucionales</t>
  </si>
  <si>
    <t>Software de sistematización de los procesos</t>
  </si>
  <si>
    <t>Fortalecer y alinear el talento humano a la misión institucional mediante la modificación de la estructura organizacional</t>
  </si>
  <si>
    <t>Readecuación de la estructura organizacional y de funcionamiento del departamento de Comunicación Digital ajustada a mejores prácticas.Diseñar una nueva estructura organizacional, que se ajuste a los nuevos parámetros para el contenido digital, que ayude en la eficientización del trabajo regular.</t>
  </si>
  <si>
    <t xml:space="preserve">Definir la estructura del área de Telecomunicaciones. Reestructurar el area de Telecomunicaciones, por una estructura mas practica en su funcionamiento. </t>
  </si>
  <si>
    <t>Contratar personal acorde a los perfiles identificados para el área de Relaciones comunicacionales</t>
  </si>
  <si>
    <t>Contratar y desarrollar al personal del área de Comunicación Digital</t>
  </si>
  <si>
    <t>Crear las bases para fortalecer los Recursos Humanos de la institución</t>
  </si>
  <si>
    <t>Lograr puntuar en las NOBACI</t>
  </si>
  <si>
    <t xml:space="preserve">Mantener la calificación de las gestiones del portal de transparencia, datos abiertos y SAIP por encima de 90, dando fiel cumplimiento a la Ley  General de Libre Acceso a la Informacion Pública No.200-04               </t>
  </si>
  <si>
    <t>Directora de Planificación y Desarrollo</t>
  </si>
  <si>
    <t>____________________________________</t>
  </si>
  <si>
    <t>Reinstalación y reasignación uso equipos para eficientizar las transmisiones en vivo</t>
  </si>
  <si>
    <t>Definir la estructura óptima del área de Relaciones Comunicacionales. Discutir los alcances del área y definir la estructura de acuerdo a lo establecido</t>
  </si>
  <si>
    <r>
      <rPr>
        <sz val="11"/>
        <color rgb="FF000000"/>
        <rFont val="Calibri"/>
        <family val="2"/>
      </rPr>
      <t>Mejorar la comunicación interinstitucional y afianzar una relación con los medios de comunicación.</t>
    </r>
    <r>
      <rPr>
        <sz val="11"/>
        <color indexed="8"/>
        <rFont val="Calibri"/>
        <family val="2"/>
      </rPr>
      <t xml:space="preserve">
Condensar las informaciones del gobierno central para ser transmitida a través de la pagina web de presidencia</t>
    </r>
  </si>
  <si>
    <t>Listado de cantidad de puntos de redes a crear y mejorar, Topologia Logica, Topologia Fisica. Mapa de Vlan.</t>
  </si>
  <si>
    <t>Oportunidad en la elaboración del inventario de equipos = tiempo programado para la elaboración del inventario / tiempo utilizado *100</t>
  </si>
  <si>
    <t>Solicitud realizada</t>
  </si>
  <si>
    <t xml:space="preserve">Evaluar las condiciones y necesidades de adquisición de equipos </t>
  </si>
  <si>
    <t>Oportunidad en la evaluación  de equipos = tiempo programado para la evaluación  / tiempo utilizado *100</t>
  </si>
  <si>
    <t>evaluacion tecnica de los equipos en inventario, y planificando en funcion al presupuesto y el plan annual de compras</t>
  </si>
  <si>
    <t>Identificación de puestos a ocupar  y cambio de personal</t>
  </si>
  <si>
    <t>Primer acercamiento con Optic para la implementación del Sisticge en nuestra institución</t>
  </si>
  <si>
    <t xml:space="preserve">Esquema del boletín </t>
  </si>
  <si>
    <t>Coordinación de reuniones</t>
  </si>
  <si>
    <t>Crear Comite CIGETIC</t>
  </si>
  <si>
    <t>El DICOM crear el comite CIGETIC con el personal responsible de dar seguimiento a la implementacion y cumplimiento de las normativas NORTIC</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</si>
</sst>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4" formatCode="_(&quot;$&quot;* #,##0.00_);_(&quot;$&quot;* \(#,##0.00\);_(&quot;$&quot;* &quot;-&quot;??_);_(@_)"/>
    <numFmt numFmtId="164" formatCode="d&quot;-&quot;mmm&quot;-&quot;yy"/>
    <numFmt numFmtId="165" formatCode="[$-C0A]d\-mmm\-yy;@"/>
    <numFmt numFmtId="166" formatCode="[$$-1C0A]#,##0.00"/>
    <numFmt numFmtId="167" formatCode="[$-409]d\-mmm\-yy;@"/>
  </numFmts>
  <fonts count="16">
    <font>
      <sz val="11"/>
      <color indexed="8"/>
      <name val="Calibri"/>
    </font>
    <font>
      <b/>
      <sz val="11"/>
      <color indexed="8"/>
      <name val="Calibri"/>
      <family val="2"/>
    </font>
    <font>
      <sz val="24"/>
      <color indexed="8"/>
      <name val="Segoe UI Light"/>
      <family val="2"/>
    </font>
    <font>
      <b/>
      <sz val="14"/>
      <color indexed="8"/>
      <name val="Calibri"/>
      <family val="2"/>
    </font>
    <font>
      <b/>
      <sz val="10"/>
      <color indexed="9"/>
      <name val="Arial"/>
      <family val="2"/>
    </font>
    <font>
      <b/>
      <sz val="10"/>
      <color indexed="9"/>
      <name val="Calibri"/>
      <family val="2"/>
    </font>
    <font>
      <sz val="11"/>
      <color indexed="8"/>
      <name val="Calibri"/>
      <family val="2"/>
    </font>
    <font>
      <sz val="11"/>
      <color rgb="FF9C5700"/>
      <name val="Helvetica Neue"/>
      <family val="2"/>
      <scheme val="minor"/>
    </font>
    <font>
      <sz val="11"/>
      <color indexed="8"/>
      <name val="Calibri"/>
      <family val="2"/>
    </font>
    <font>
      <sz val="11"/>
      <name val="Calibri"/>
      <family val="2"/>
    </font>
    <font>
      <sz val="11"/>
      <color rgb="FF000000"/>
      <name val="Calibri"/>
      <family val="2"/>
    </font>
    <font>
      <sz val="12"/>
      <color theme="1"/>
      <name val="Calibri"/>
      <family val="2"/>
    </font>
    <font>
      <sz val="11"/>
      <name val="Calibri"/>
      <family val="2"/>
      <charset val="1"/>
    </font>
    <font>
      <b/>
      <sz val="12"/>
      <color indexed="8"/>
      <name val="Calibri"/>
      <family val="2"/>
    </font>
    <font>
      <sz val="12"/>
      <color indexed="8"/>
      <name val="Calibri"/>
      <family val="2"/>
    </font>
    <font>
      <sz val="8"/>
      <name val="Calibri"/>
      <family val="2"/>
    </font>
  </fonts>
  <fills count="12">
    <fill>
      <patternFill patternType="none"/>
    </fill>
    <fill>
      <patternFill patternType="gray125"/>
    </fill>
    <fill>
      <patternFill patternType="solid">
        <fgColor indexed="9"/>
        <bgColor auto="1"/>
      </patternFill>
    </fill>
    <fill>
      <patternFill patternType="solid">
        <fgColor indexed="16"/>
        <bgColor auto="1"/>
      </patternFill>
    </fill>
    <fill>
      <patternFill patternType="solid">
        <fgColor indexed="17"/>
        <bgColor auto="1"/>
      </patternFill>
    </fill>
    <fill>
      <patternFill patternType="solid">
        <fgColor indexed="19"/>
        <bgColor auto="1"/>
      </patternFill>
    </fill>
    <fill>
      <patternFill patternType="solid">
        <fgColor rgb="FFFFEB9C"/>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rgb="FFE7E6E6"/>
      </patternFill>
    </fill>
  </fills>
  <borders count="11">
    <border>
      <left/>
      <right/>
      <top/>
      <bottom/>
      <diagonal/>
    </border>
    <border>
      <left style="thin">
        <color indexed="10"/>
      </left>
      <right style="thin">
        <color indexed="10"/>
      </right>
      <top style="thin">
        <color indexed="10"/>
      </top>
      <bottom style="thin">
        <color indexed="10"/>
      </bottom>
      <diagonal/>
    </border>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10"/>
      </left>
      <right style="thin">
        <color indexed="10"/>
      </right>
      <top/>
      <bottom style="thin">
        <color indexed="10"/>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s>
  <cellStyleXfs count="4">
    <xf numFmtId="0" fontId="0" fillId="0" borderId="0" applyNumberFormat="0" applyFill="0" applyBorder="0" applyProtection="0"/>
    <xf numFmtId="44" fontId="6" fillId="0" borderId="0" applyFont="0" applyFill="0" applyBorder="0" applyAlignment="0" applyProtection="0"/>
    <xf numFmtId="9" fontId="6" fillId="0" borderId="0" applyFont="0" applyFill="0" applyBorder="0" applyAlignment="0" applyProtection="0"/>
    <xf numFmtId="0" fontId="7" fillId="6" borderId="0" applyNumberFormat="0" applyBorder="0" applyAlignment="0" applyProtection="0"/>
  </cellStyleXfs>
  <cellXfs count="153">
    <xf numFmtId="0" fontId="0" fillId="0" borderId="0" xfId="0" applyFont="1" applyAlignment="1"/>
    <xf numFmtId="0" fontId="0" fillId="0" borderId="4" xfId="0" applyBorder="1" applyAlignment="1">
      <alignment horizontal="left" vertical="center" wrapText="1"/>
    </xf>
    <xf numFmtId="0" fontId="8" fillId="0" borderId="4" xfId="0" applyFont="1" applyBorder="1" applyAlignment="1">
      <alignment horizontal="left" vertical="center" wrapText="1"/>
    </xf>
    <xf numFmtId="0" fontId="9" fillId="0" borderId="4" xfId="3" applyFont="1" applyFill="1" applyBorder="1" applyAlignment="1">
      <alignment horizontal="left" vertical="center" wrapText="1"/>
    </xf>
    <xf numFmtId="49" fontId="0" fillId="2" borderId="4" xfId="0" applyNumberFormat="1" applyFont="1" applyFill="1" applyBorder="1" applyAlignment="1">
      <alignment horizontal="left" vertical="center" wrapText="1"/>
    </xf>
    <xf numFmtId="3" fontId="0" fillId="0" borderId="4" xfId="0" applyNumberFormat="1" applyBorder="1" applyAlignment="1">
      <alignment horizontal="left" vertical="center" wrapText="1"/>
    </xf>
    <xf numFmtId="0" fontId="9" fillId="0" borderId="4" xfId="0" applyFont="1" applyBorder="1" applyAlignment="1">
      <alignment horizontal="left" vertical="center" wrapText="1"/>
    </xf>
    <xf numFmtId="0" fontId="10" fillId="0" borderId="4" xfId="0" applyFont="1" applyBorder="1" applyAlignment="1">
      <alignment horizontal="left" vertical="center" wrapText="1"/>
    </xf>
    <xf numFmtId="0" fontId="0" fillId="0" borderId="4" xfId="0" applyFill="1" applyBorder="1" applyAlignment="1">
      <alignment horizontal="center" vertical="center" wrapText="1"/>
    </xf>
    <xf numFmtId="0" fontId="9" fillId="0" borderId="4" xfId="0" applyFont="1" applyFill="1" applyBorder="1" applyAlignment="1">
      <alignment horizontal="left" vertical="center" wrapText="1"/>
    </xf>
    <xf numFmtId="0" fontId="0" fillId="0" borderId="4" xfId="0" applyFill="1" applyBorder="1" applyAlignment="1">
      <alignment horizontal="left" vertical="center" wrapText="1"/>
    </xf>
    <xf numFmtId="0" fontId="12" fillId="0" borderId="4" xfId="0" applyFont="1" applyFill="1" applyBorder="1" applyAlignment="1">
      <alignment horizontal="left" vertical="center" wrapText="1"/>
    </xf>
    <xf numFmtId="0" fontId="0" fillId="0" borderId="4" xfId="0" applyFill="1" applyBorder="1" applyAlignment="1">
      <alignment vertical="center" wrapText="1"/>
    </xf>
    <xf numFmtId="167" fontId="0" fillId="0" borderId="4" xfId="0" applyNumberFormat="1" applyFill="1" applyBorder="1" applyAlignment="1">
      <alignment horizontal="right" vertical="center" wrapText="1"/>
    </xf>
    <xf numFmtId="167" fontId="0" fillId="0" borderId="4" xfId="0" applyNumberFormat="1" applyFill="1" applyBorder="1" applyAlignment="1">
      <alignment vertical="center" wrapText="1"/>
    </xf>
    <xf numFmtId="9" fontId="0" fillId="0" borderId="4" xfId="2" applyFont="1" applyFill="1" applyBorder="1" applyAlignment="1">
      <alignment horizontal="left" vertical="center" wrapText="1"/>
    </xf>
    <xf numFmtId="0" fontId="0" fillId="0" borderId="4" xfId="0" applyFill="1" applyBorder="1" applyAlignment="1">
      <alignment horizontal="left" wrapText="1"/>
    </xf>
    <xf numFmtId="44" fontId="0" fillId="0" borderId="4" xfId="1" applyFont="1" applyFill="1" applyBorder="1" applyAlignment="1">
      <alignment horizontal="left" vertical="center" wrapText="1"/>
    </xf>
    <xf numFmtId="0" fontId="9" fillId="0" borderId="4" xfId="0" applyFont="1" applyFill="1" applyBorder="1" applyAlignment="1">
      <alignment vertical="center" wrapText="1"/>
    </xf>
    <xf numFmtId="0" fontId="8" fillId="0" borderId="4" xfId="0" applyFont="1" applyFill="1" applyBorder="1" applyAlignment="1">
      <alignment horizontal="left" vertical="center" wrapText="1"/>
    </xf>
    <xf numFmtId="0" fontId="11" fillId="0" borderId="4" xfId="0" applyFont="1" applyBorder="1" applyAlignment="1">
      <alignment horizontal="left" vertical="center" wrapText="1"/>
    </xf>
    <xf numFmtId="0" fontId="0" fillId="2" borderId="1"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3" xfId="0" applyBorder="1" applyAlignment="1">
      <alignment horizontal="left" vertical="center" wrapText="1"/>
    </xf>
    <xf numFmtId="0" fontId="0" fillId="2" borderId="4" xfId="0" applyFont="1" applyFill="1" applyBorder="1" applyAlignment="1">
      <alignment horizontal="left" vertical="center" wrapText="1"/>
    </xf>
    <xf numFmtId="0" fontId="0" fillId="0" borderId="0" xfId="0" applyNumberFormat="1" applyFont="1" applyAlignment="1">
      <alignment horizontal="left" wrapText="1"/>
    </xf>
    <xf numFmtId="0" fontId="0" fillId="0" borderId="0" xfId="0" applyFont="1" applyAlignment="1">
      <alignment horizontal="left" wrapText="1"/>
    </xf>
    <xf numFmtId="165" fontId="0" fillId="0" borderId="4" xfId="0" applyNumberFormat="1" applyFill="1" applyBorder="1" applyAlignment="1">
      <alignment horizontal="left" vertical="center" wrapText="1"/>
    </xf>
    <xf numFmtId="3" fontId="0" fillId="10" borderId="4" xfId="0" applyNumberFormat="1" applyFill="1" applyBorder="1" applyAlignment="1">
      <alignment horizontal="left" vertical="center" wrapText="1"/>
    </xf>
    <xf numFmtId="0" fontId="0" fillId="10" borderId="4" xfId="0" applyFill="1" applyBorder="1" applyAlignment="1">
      <alignment horizontal="left" wrapText="1"/>
    </xf>
    <xf numFmtId="164" fontId="0" fillId="2" borderId="4" xfId="0" applyNumberFormat="1" applyFont="1" applyFill="1" applyBorder="1" applyAlignment="1">
      <alignment horizontal="left" vertical="center" wrapText="1"/>
    </xf>
    <xf numFmtId="0" fontId="0" fillId="2" borderId="4" xfId="0" applyNumberFormat="1" applyFont="1" applyFill="1" applyBorder="1" applyAlignment="1">
      <alignment horizontal="left" vertical="center" wrapText="1"/>
    </xf>
    <xf numFmtId="49" fontId="8" fillId="2" borderId="4" xfId="0" applyNumberFormat="1" applyFont="1" applyFill="1" applyBorder="1" applyAlignment="1">
      <alignment horizontal="left" vertical="center" wrapText="1"/>
    </xf>
    <xf numFmtId="49" fontId="0" fillId="2" borderId="4" xfId="0" applyNumberFormat="1" applyFont="1" applyFill="1" applyBorder="1" applyAlignment="1">
      <alignment horizontal="left" wrapText="1"/>
    </xf>
    <xf numFmtId="3" fontId="0" fillId="2" borderId="4" xfId="0" applyNumberFormat="1" applyFont="1" applyFill="1" applyBorder="1" applyAlignment="1">
      <alignment horizontal="left" vertical="center" wrapText="1"/>
    </xf>
    <xf numFmtId="0" fontId="0" fillId="2" borderId="4" xfId="0" applyFont="1" applyFill="1" applyBorder="1" applyAlignment="1">
      <alignment horizontal="left" wrapText="1"/>
    </xf>
    <xf numFmtId="165" fontId="0" fillId="0" borderId="4" xfId="0" applyNumberFormat="1" applyBorder="1" applyAlignment="1">
      <alignment horizontal="left" vertical="center" wrapText="1"/>
    </xf>
    <xf numFmtId="3" fontId="0" fillId="0" borderId="4" xfId="0" applyNumberFormat="1" applyFill="1" applyBorder="1" applyAlignment="1">
      <alignment horizontal="left" vertical="center" wrapText="1"/>
    </xf>
    <xf numFmtId="165" fontId="8" fillId="0" borderId="4" xfId="0" applyNumberFormat="1" applyFont="1" applyBorder="1" applyAlignment="1">
      <alignment horizontal="left" vertical="center" wrapText="1"/>
    </xf>
    <xf numFmtId="49" fontId="6" fillId="2" borderId="4" xfId="0" applyNumberFormat="1" applyFont="1" applyFill="1" applyBorder="1" applyAlignment="1">
      <alignment horizontal="left" vertical="center" wrapText="1"/>
    </xf>
    <xf numFmtId="165" fontId="0" fillId="10" borderId="4" xfId="0" applyNumberFormat="1" applyFill="1" applyBorder="1" applyAlignment="1">
      <alignment horizontal="left" vertical="center" wrapText="1"/>
    </xf>
    <xf numFmtId="167" fontId="0" fillId="0" borderId="4" xfId="0" applyNumberFormat="1" applyFill="1" applyBorder="1" applyAlignment="1">
      <alignment horizontal="left" vertical="center" wrapText="1"/>
    </xf>
    <xf numFmtId="0" fontId="0" fillId="10" borderId="4" xfId="0" applyFill="1" applyBorder="1" applyAlignment="1">
      <alignment horizontal="left" vertical="center" wrapText="1"/>
    </xf>
    <xf numFmtId="166" fontId="0" fillId="0" borderId="4" xfId="0" applyNumberFormat="1" applyFill="1" applyBorder="1" applyAlignment="1">
      <alignment horizontal="left" vertical="center" wrapText="1"/>
    </xf>
    <xf numFmtId="3" fontId="8" fillId="0" borderId="4" xfId="0" applyNumberFormat="1" applyFont="1" applyBorder="1" applyAlignment="1">
      <alignment horizontal="left" vertical="center" wrapText="1"/>
    </xf>
    <xf numFmtId="16" fontId="8" fillId="0" borderId="4" xfId="0" applyNumberFormat="1" applyFont="1" applyBorder="1" applyAlignment="1">
      <alignment horizontal="left" vertical="center" wrapText="1"/>
    </xf>
    <xf numFmtId="0" fontId="0" fillId="0" borderId="0" xfId="0" applyNumberFormat="1" applyAlignment="1">
      <alignment wrapText="1"/>
    </xf>
    <xf numFmtId="0" fontId="0" fillId="0" borderId="0" xfId="0" applyAlignment="1">
      <alignment wrapText="1"/>
    </xf>
    <xf numFmtId="0" fontId="0" fillId="2" borderId="8" xfId="0" applyFont="1" applyFill="1" applyBorder="1" applyAlignment="1">
      <alignment horizontal="left" vertical="center" wrapText="1"/>
    </xf>
    <xf numFmtId="0" fontId="0" fillId="2" borderId="2" xfId="0" applyFont="1" applyFill="1" applyBorder="1" applyAlignment="1">
      <alignment horizontal="left" wrapText="1"/>
    </xf>
    <xf numFmtId="165" fontId="0" fillId="0" borderId="3" xfId="0" applyNumberFormat="1" applyFill="1" applyBorder="1" applyAlignment="1">
      <alignment horizontal="left" vertical="center" wrapText="1"/>
    </xf>
    <xf numFmtId="0" fontId="0" fillId="0" borderId="2" xfId="0" applyNumberFormat="1" applyFont="1" applyBorder="1" applyAlignment="1">
      <alignment horizontal="left" wrapText="1"/>
    </xf>
    <xf numFmtId="0" fontId="0" fillId="0" borderId="2" xfId="0" applyFont="1" applyBorder="1" applyAlignment="1">
      <alignment horizontal="left" wrapText="1"/>
    </xf>
    <xf numFmtId="49" fontId="3" fillId="2" borderId="2" xfId="0" applyNumberFormat="1" applyFont="1" applyFill="1" applyBorder="1" applyAlignment="1">
      <alignment wrapText="1"/>
    </xf>
    <xf numFmtId="49" fontId="3" fillId="2" borderId="2" xfId="0" applyNumberFormat="1" applyFont="1" applyFill="1" applyBorder="1" applyAlignment="1">
      <alignment horizontal="center" wrapText="1"/>
    </xf>
    <xf numFmtId="0" fontId="0" fillId="0" borderId="2" xfId="0" applyNumberFormat="1" applyBorder="1" applyAlignment="1">
      <alignment wrapText="1"/>
    </xf>
    <xf numFmtId="0" fontId="0" fillId="0" borderId="4" xfId="0" applyBorder="1" applyAlignment="1">
      <alignment horizontal="center" vertical="center" wrapText="1"/>
    </xf>
    <xf numFmtId="0" fontId="0" fillId="2" borderId="4" xfId="0" applyFont="1" applyFill="1" applyBorder="1" applyAlignment="1">
      <alignment horizontal="center" vertical="center" wrapText="1"/>
    </xf>
    <xf numFmtId="0" fontId="0" fillId="0" borderId="3" xfId="0" applyBorder="1" applyAlignment="1">
      <alignment horizontal="center" vertical="center" wrapText="1"/>
    </xf>
    <xf numFmtId="0" fontId="0" fillId="2" borderId="4" xfId="0" applyNumberFormat="1" applyFont="1" applyFill="1" applyBorder="1" applyAlignment="1">
      <alignment horizontal="center" vertical="center" wrapText="1"/>
    </xf>
    <xf numFmtId="41" fontId="0" fillId="0" borderId="4" xfId="0" applyNumberFormat="1" applyBorder="1" applyAlignment="1">
      <alignment horizontal="center" vertical="center" wrapText="1"/>
    </xf>
    <xf numFmtId="41" fontId="8" fillId="0" borderId="4" xfId="0" applyNumberFormat="1" applyFont="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0" fillId="0" borderId="0" xfId="0" applyNumberFormat="1" applyFont="1" applyAlignment="1">
      <alignment horizontal="center" wrapText="1"/>
    </xf>
    <xf numFmtId="0" fontId="9" fillId="10" borderId="4" xfId="0" applyFont="1" applyFill="1" applyBorder="1" applyAlignment="1">
      <alignment horizontal="left" vertical="center" wrapText="1"/>
    </xf>
    <xf numFmtId="0" fontId="8" fillId="10" borderId="4" xfId="0" applyFont="1" applyFill="1" applyBorder="1" applyAlignment="1">
      <alignment horizontal="left" vertical="center" wrapText="1"/>
    </xf>
    <xf numFmtId="165" fontId="8" fillId="10" borderId="4" xfId="0" applyNumberFormat="1" applyFont="1" applyFill="1" applyBorder="1" applyAlignment="1">
      <alignment horizontal="left" vertical="center" wrapText="1"/>
    </xf>
    <xf numFmtId="167" fontId="0" fillId="10" borderId="4" xfId="0" applyNumberFormat="1" applyFill="1" applyBorder="1" applyAlignment="1">
      <alignment horizontal="left" vertical="center" wrapText="1"/>
    </xf>
    <xf numFmtId="0" fontId="0" fillId="11" borderId="4" xfId="0" applyFill="1" applyBorder="1" applyAlignment="1">
      <alignment horizontal="center" vertical="center" wrapText="1"/>
    </xf>
    <xf numFmtId="166" fontId="0" fillId="11" borderId="4" xfId="0" applyNumberFormat="1" applyFill="1" applyBorder="1" applyAlignment="1">
      <alignment vertical="center" wrapText="1"/>
    </xf>
    <xf numFmtId="0" fontId="9" fillId="11" borderId="4" xfId="0" applyFont="1" applyFill="1" applyBorder="1" applyAlignment="1">
      <alignment horizontal="left" vertical="center" wrapText="1"/>
    </xf>
    <xf numFmtId="0" fontId="0" fillId="11" borderId="4" xfId="0" applyFill="1" applyBorder="1" applyAlignment="1">
      <alignment horizontal="left" vertical="center" wrapText="1"/>
    </xf>
    <xf numFmtId="0" fontId="0" fillId="10" borderId="4" xfId="0" applyFill="1" applyBorder="1" applyAlignment="1">
      <alignment horizontal="center" vertical="center" wrapText="1"/>
    </xf>
    <xf numFmtId="0" fontId="0" fillId="0" borderId="2" xfId="0" applyNumberFormat="1" applyFont="1" applyBorder="1" applyAlignment="1">
      <alignment horizontal="center" wrapText="1"/>
    </xf>
    <xf numFmtId="0" fontId="0" fillId="0" borderId="2" xfId="0" applyFont="1" applyBorder="1" applyAlignment="1">
      <alignment horizontal="center" wrapText="1"/>
    </xf>
    <xf numFmtId="49" fontId="4" fillId="3" borderId="9"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14" fontId="0" fillId="2" borderId="4" xfId="0" applyNumberFormat="1" applyFont="1" applyFill="1" applyBorder="1" applyAlignment="1">
      <alignment horizontal="left" vertical="center" wrapText="1"/>
    </xf>
    <xf numFmtId="0" fontId="0" fillId="0"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4" xfId="0" applyFont="1" applyBorder="1" applyAlignment="1">
      <alignment horizontal="left" vertical="center" wrapText="1"/>
    </xf>
    <xf numFmtId="0" fontId="6" fillId="10" borderId="4" xfId="0" applyFont="1" applyFill="1" applyBorder="1" applyAlignment="1">
      <alignment horizontal="left" vertical="center" wrapText="1"/>
    </xf>
    <xf numFmtId="49" fontId="6" fillId="2" borderId="5" xfId="0" applyNumberFormat="1" applyFont="1" applyFill="1" applyBorder="1" applyAlignment="1">
      <alignment vertical="center" wrapText="1"/>
    </xf>
    <xf numFmtId="49" fontId="3" fillId="2" borderId="2" xfId="0" applyNumberFormat="1" applyFont="1" applyFill="1" applyBorder="1" applyAlignment="1">
      <alignment horizontal="center" wrapText="1"/>
    </xf>
    <xf numFmtId="0" fontId="8" fillId="10" borderId="4" xfId="0" applyFont="1" applyFill="1" applyBorder="1" applyAlignment="1">
      <alignment horizontal="left" wrapText="1"/>
    </xf>
    <xf numFmtId="165" fontId="6" fillId="0" borderId="4" xfId="0" applyNumberFormat="1" applyFont="1" applyBorder="1" applyAlignment="1">
      <alignment horizontal="left" vertical="center" wrapText="1"/>
    </xf>
    <xf numFmtId="0" fontId="0" fillId="2" borderId="2" xfId="0" applyFont="1" applyFill="1" applyBorder="1" applyAlignment="1">
      <alignment horizontal="center" wrapText="1"/>
    </xf>
    <xf numFmtId="9" fontId="0" fillId="0" borderId="3" xfId="0" applyNumberFormat="1" applyFill="1" applyBorder="1" applyAlignment="1">
      <alignment horizontal="center" vertical="center" wrapText="1"/>
    </xf>
    <xf numFmtId="9" fontId="0" fillId="0" borderId="4" xfId="0" applyNumberFormat="1" applyFill="1" applyBorder="1" applyAlignment="1">
      <alignment horizontal="center" vertical="center" wrapText="1"/>
    </xf>
    <xf numFmtId="9" fontId="0" fillId="2" borderId="4" xfId="0" applyNumberFormat="1" applyFont="1" applyFill="1" applyBorder="1" applyAlignment="1">
      <alignment horizontal="center" vertical="center" wrapText="1"/>
    </xf>
    <xf numFmtId="9" fontId="0" fillId="0" borderId="4" xfId="0" applyNumberFormat="1" applyFont="1" applyBorder="1" applyAlignment="1">
      <alignment horizontal="center" wrapText="1"/>
    </xf>
    <xf numFmtId="9" fontId="0" fillId="0" borderId="4" xfId="0" applyNumberFormat="1" applyFont="1" applyBorder="1" applyAlignment="1">
      <alignment horizontal="center" vertical="center" wrapText="1"/>
    </xf>
    <xf numFmtId="9" fontId="0" fillId="0" borderId="4" xfId="0" applyNumberFormat="1" applyBorder="1" applyAlignment="1">
      <alignment horizontal="center" vertical="center" wrapText="1"/>
    </xf>
    <xf numFmtId="9" fontId="0" fillId="0" borderId="4" xfId="2" applyFont="1" applyFill="1" applyBorder="1" applyAlignment="1">
      <alignment horizontal="center" vertical="center" wrapText="1"/>
    </xf>
    <xf numFmtId="49" fontId="8" fillId="2" borderId="9" xfId="0" applyNumberFormat="1" applyFont="1" applyFill="1" applyBorder="1" applyAlignment="1">
      <alignment horizontal="left" vertical="center" wrapText="1"/>
    </xf>
    <xf numFmtId="49" fontId="6" fillId="2" borderId="9" xfId="0" applyNumberFormat="1" applyFont="1" applyFill="1" applyBorder="1" applyAlignment="1">
      <alignment horizontal="left" vertical="center" wrapText="1"/>
    </xf>
    <xf numFmtId="49" fontId="0" fillId="2" borderId="9" xfId="0" applyNumberFormat="1" applyFont="1" applyFill="1" applyBorder="1" applyAlignment="1">
      <alignment horizontal="left" vertical="center" wrapText="1"/>
    </xf>
    <xf numFmtId="0" fontId="6" fillId="2" borderId="9" xfId="0" applyFont="1" applyFill="1" applyBorder="1" applyAlignment="1">
      <alignment horizontal="left" vertical="center" wrapText="1"/>
    </xf>
    <xf numFmtId="49" fontId="1" fillId="2" borderId="5" xfId="0" applyNumberFormat="1" applyFont="1" applyFill="1" applyBorder="1" applyAlignment="1">
      <alignment horizontal="left" vertical="center" wrapText="1"/>
    </xf>
    <xf numFmtId="49" fontId="1" fillId="2" borderId="6" xfId="0" applyNumberFormat="1" applyFont="1" applyFill="1" applyBorder="1" applyAlignment="1">
      <alignment horizontal="left" vertical="center" wrapText="1"/>
    </xf>
    <xf numFmtId="49" fontId="1" fillId="2" borderId="4" xfId="0" applyNumberFormat="1" applyFont="1" applyFill="1" applyBorder="1" applyAlignment="1">
      <alignment horizontal="left" vertical="center" wrapText="1"/>
    </xf>
    <xf numFmtId="0" fontId="0" fillId="2" borderId="4" xfId="0" applyFont="1" applyFill="1" applyBorder="1" applyAlignment="1">
      <alignment horizontal="left" vertical="center" wrapText="1"/>
    </xf>
    <xf numFmtId="49" fontId="4" fillId="3" borderId="5" xfId="0" applyNumberFormat="1" applyFont="1" applyFill="1" applyBorder="1" applyAlignment="1">
      <alignment horizontal="center" vertical="center" wrapText="1"/>
    </xf>
    <xf numFmtId="164" fontId="4" fillId="3" borderId="5"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0" fontId="0" fillId="2" borderId="5" xfId="0" applyFont="1" applyFill="1" applyBorder="1" applyAlignment="1">
      <alignment horizontal="left" vertical="center" wrapText="1"/>
    </xf>
    <xf numFmtId="0" fontId="0" fillId="2" borderId="6" xfId="0" applyFont="1" applyFill="1" applyBorder="1" applyAlignment="1">
      <alignment horizontal="left" vertical="center" wrapText="1"/>
    </xf>
    <xf numFmtId="0" fontId="0" fillId="2" borderId="9" xfId="0" applyFont="1" applyFill="1" applyBorder="1" applyAlignment="1">
      <alignment horizontal="left" vertical="center" wrapText="1"/>
    </xf>
    <xf numFmtId="49" fontId="0" fillId="2" borderId="3" xfId="0" applyNumberFormat="1" applyFont="1" applyFill="1" applyBorder="1" applyAlignment="1">
      <alignment horizontal="left" vertical="center" wrapText="1"/>
    </xf>
    <xf numFmtId="49" fontId="0" fillId="2" borderId="4" xfId="0" applyNumberFormat="1" applyFont="1" applyFill="1" applyBorder="1" applyAlignment="1">
      <alignment horizontal="left" vertical="center" wrapText="1"/>
    </xf>
    <xf numFmtId="49" fontId="8" fillId="2" borderId="4" xfId="0" applyNumberFormat="1" applyFont="1" applyFill="1" applyBorder="1" applyAlignment="1">
      <alignment horizontal="left" vertical="center" wrapText="1"/>
    </xf>
    <xf numFmtId="0" fontId="0" fillId="2" borderId="4" xfId="0" applyFont="1" applyFill="1" applyBorder="1" applyAlignment="1">
      <alignment horizontal="left" wrapText="1"/>
    </xf>
    <xf numFmtId="49" fontId="0" fillId="2" borderId="5" xfId="0" applyNumberFormat="1" applyFont="1" applyFill="1" applyBorder="1" applyAlignment="1">
      <alignment horizontal="left" vertical="center" wrapText="1"/>
    </xf>
    <xf numFmtId="49" fontId="0" fillId="2" borderId="6" xfId="0" applyNumberFormat="1" applyFont="1" applyFill="1" applyBorder="1" applyAlignment="1">
      <alignment horizontal="left" vertical="center" wrapText="1"/>
    </xf>
    <xf numFmtId="49" fontId="6" fillId="2" borderId="5" xfId="0" applyNumberFormat="1" applyFont="1" applyFill="1" applyBorder="1" applyAlignment="1">
      <alignment horizontal="left" vertical="center" wrapText="1"/>
    </xf>
    <xf numFmtId="49" fontId="6" fillId="2" borderId="6" xfId="0" applyNumberFormat="1" applyFont="1" applyFill="1" applyBorder="1" applyAlignment="1">
      <alignment horizontal="left" vertical="center" wrapText="1"/>
    </xf>
    <xf numFmtId="49" fontId="6" fillId="2" borderId="3" xfId="0" applyNumberFormat="1" applyFont="1" applyFill="1" applyBorder="1" applyAlignment="1">
      <alignment horizontal="left" vertical="center" wrapText="1"/>
    </xf>
    <xf numFmtId="0" fontId="6" fillId="2" borderId="4" xfId="0" applyFont="1" applyFill="1" applyBorder="1" applyAlignment="1">
      <alignment horizontal="left" vertical="center" wrapText="1"/>
    </xf>
    <xf numFmtId="49" fontId="1" fillId="5" borderId="6" xfId="0" applyNumberFormat="1" applyFont="1" applyFill="1" applyBorder="1" applyAlignment="1">
      <alignment horizontal="left" vertical="center" wrapText="1"/>
    </xf>
    <xf numFmtId="49" fontId="1" fillId="5" borderId="3" xfId="0" applyNumberFormat="1" applyFont="1" applyFill="1" applyBorder="1" applyAlignment="1">
      <alignment horizontal="left" vertical="center" wrapText="1"/>
    </xf>
    <xf numFmtId="49" fontId="1" fillId="5" borderId="4" xfId="0" applyNumberFormat="1" applyFont="1" applyFill="1" applyBorder="1" applyAlignment="1">
      <alignment horizontal="left" vertical="center" wrapText="1"/>
    </xf>
    <xf numFmtId="49" fontId="1" fillId="2" borderId="3" xfId="0" applyNumberFormat="1" applyFont="1" applyFill="1" applyBorder="1" applyAlignment="1">
      <alignment horizontal="left" vertical="center" wrapText="1"/>
    </xf>
    <xf numFmtId="49" fontId="1" fillId="2" borderId="9" xfId="0" applyNumberFormat="1" applyFont="1" applyFill="1" applyBorder="1" applyAlignment="1">
      <alignment horizontal="left" vertical="center" wrapText="1"/>
    </xf>
    <xf numFmtId="0" fontId="13" fillId="0" borderId="0" xfId="0" applyNumberFormat="1" applyFont="1" applyAlignment="1">
      <alignment horizontal="center" wrapText="1"/>
    </xf>
    <xf numFmtId="49" fontId="8" fillId="2" borderId="3" xfId="0" applyNumberFormat="1" applyFont="1" applyFill="1" applyBorder="1" applyAlignment="1">
      <alignment horizontal="left" vertical="center" wrapText="1"/>
    </xf>
    <xf numFmtId="49" fontId="1" fillId="5" borderId="7" xfId="0" applyNumberFormat="1" applyFont="1" applyFill="1" applyBorder="1" applyAlignment="1">
      <alignment horizontal="left" vertical="center" wrapText="1"/>
    </xf>
    <xf numFmtId="49" fontId="1" fillId="5" borderId="2" xfId="0" applyNumberFormat="1"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3" xfId="0" applyFont="1" applyFill="1" applyBorder="1" applyAlignment="1">
      <alignment horizontal="left" vertical="center" wrapText="1"/>
    </xf>
    <xf numFmtId="0" fontId="0" fillId="2" borderId="3" xfId="0" applyFont="1" applyFill="1" applyBorder="1" applyAlignment="1">
      <alignment horizontal="left" vertical="center" wrapText="1"/>
    </xf>
    <xf numFmtId="0" fontId="14" fillId="0" borderId="0" xfId="0" applyNumberFormat="1" applyFont="1" applyAlignment="1">
      <alignment horizontal="center" wrapText="1"/>
    </xf>
    <xf numFmtId="0" fontId="6" fillId="0" borderId="0" xfId="0" applyNumberFormat="1" applyFont="1" applyAlignment="1">
      <alignment horizontal="center" wrapText="1"/>
    </xf>
    <xf numFmtId="0" fontId="0" fillId="2" borderId="9" xfId="0" applyFont="1" applyFill="1" applyBorder="1" applyAlignment="1">
      <alignment horizontal="center" vertical="center" wrapText="1"/>
    </xf>
    <xf numFmtId="49" fontId="0" fillId="2" borderId="9" xfId="0" applyNumberFormat="1" applyFill="1" applyBorder="1" applyAlignment="1">
      <alignment horizontal="left" vertical="center" wrapText="1"/>
    </xf>
    <xf numFmtId="0" fontId="0" fillId="0" borderId="9" xfId="0" applyFill="1" applyBorder="1" applyAlignment="1">
      <alignment horizontal="left" vertical="center" wrapText="1"/>
    </xf>
    <xf numFmtId="49" fontId="1" fillId="5" borderId="5" xfId="0" applyNumberFormat="1" applyFont="1" applyFill="1" applyBorder="1" applyAlignment="1">
      <alignment horizontal="left" vertical="center" wrapText="1"/>
    </xf>
    <xf numFmtId="49" fontId="1" fillId="5" borderId="10" xfId="0" applyNumberFormat="1" applyFont="1" applyFill="1" applyBorder="1" applyAlignment="1">
      <alignment horizontal="left" vertical="center" wrapText="1"/>
    </xf>
    <xf numFmtId="49" fontId="2" fillId="2" borderId="2" xfId="0" applyNumberFormat="1" applyFont="1" applyFill="1" applyBorder="1" applyAlignment="1">
      <alignment horizontal="center" vertical="center" wrapText="1"/>
    </xf>
    <xf numFmtId="49" fontId="3" fillId="2" borderId="2" xfId="0" applyNumberFormat="1" applyFont="1" applyFill="1" applyBorder="1" applyAlignment="1">
      <alignment horizont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3" xfId="0" applyFont="1" applyFill="1" applyBorder="1" applyAlignment="1">
      <alignment horizontal="left" vertical="center" wrapText="1"/>
    </xf>
    <xf numFmtId="49" fontId="1" fillId="9" borderId="7" xfId="0" applyNumberFormat="1" applyFont="1" applyFill="1" applyBorder="1" applyAlignment="1">
      <alignment horizontal="center" vertical="center" wrapText="1"/>
    </xf>
    <xf numFmtId="49" fontId="1" fillId="9" borderId="2" xfId="0" applyNumberFormat="1" applyFont="1" applyFill="1" applyBorder="1" applyAlignment="1">
      <alignment horizontal="center" vertical="center" wrapText="1"/>
    </xf>
    <xf numFmtId="49" fontId="1" fillId="4" borderId="6" xfId="0" applyNumberFormat="1" applyFont="1" applyFill="1" applyBorder="1" applyAlignment="1">
      <alignment horizontal="left" vertical="center" wrapText="1"/>
    </xf>
    <xf numFmtId="49" fontId="1" fillId="4" borderId="3" xfId="0" applyNumberFormat="1" applyFont="1" applyFill="1" applyBorder="1" applyAlignment="1">
      <alignment horizontal="left" vertical="center" wrapText="1"/>
    </xf>
    <xf numFmtId="49" fontId="1" fillId="8" borderId="6" xfId="0" applyNumberFormat="1" applyFont="1" applyFill="1" applyBorder="1" applyAlignment="1">
      <alignment horizontal="left" vertical="center" wrapText="1"/>
    </xf>
    <xf numFmtId="49" fontId="1" fillId="8" borderId="3" xfId="0" applyNumberFormat="1" applyFont="1" applyFill="1" applyBorder="1" applyAlignment="1">
      <alignment horizontal="left" vertical="center" wrapText="1"/>
    </xf>
    <xf numFmtId="49" fontId="1" fillId="7" borderId="7" xfId="0" applyNumberFormat="1" applyFont="1" applyFill="1" applyBorder="1" applyAlignment="1">
      <alignment horizontal="center" vertical="center" wrapText="1"/>
    </xf>
    <xf numFmtId="49" fontId="1" fillId="7" borderId="2" xfId="0" applyNumberFormat="1" applyFont="1" applyFill="1" applyBorder="1" applyAlignment="1">
      <alignment horizontal="center" vertical="center" wrapText="1"/>
    </xf>
  </cellXfs>
  <cellStyles count="4">
    <cellStyle name="Moneda" xfId="1" builtinId="4"/>
    <cellStyle name="Neutral" xfId="3" builtinId="28"/>
    <cellStyle name="Normal" xfId="0" builtinId="0"/>
    <cellStyle name="Porcentaje" xfId="2" builtinId="5"/>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A6A6A6"/>
      <rgbColor rgb="FF8EAADB"/>
      <rgbColor rgb="FFF2F2F2"/>
      <rgbColor rgb="FFBFBFBF"/>
      <rgbColor rgb="FF223962"/>
      <rgbColor rgb="FF008080"/>
      <rgbColor rgb="FFE7E6E6"/>
      <rgbColor rgb="FFB4C6E7"/>
      <rgbColor rgb="FFC5DEB5"/>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63499</xdr:colOff>
      <xdr:row>0</xdr:row>
      <xdr:rowOff>0</xdr:rowOff>
    </xdr:from>
    <xdr:to>
      <xdr:col>1</xdr:col>
      <xdr:colOff>1301749</xdr:colOff>
      <xdr:row>3</xdr:row>
      <xdr:rowOff>145922</xdr:rowOff>
    </xdr:to>
    <xdr:pic>
      <xdr:nvPicPr>
        <xdr:cNvPr id="2" name="Imagen 6">
          <a:extLst>
            <a:ext uri="{FF2B5EF4-FFF2-40B4-BE49-F238E27FC236}">
              <a16:creationId xmlns:a16="http://schemas.microsoft.com/office/drawing/2014/main" xmlns="" id="{632CB2A6-F8E1-41CA-A9A2-905D670C58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499" y="0"/>
          <a:ext cx="2651125" cy="10984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Tema de Offic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Tema de Office">
      <a:majorFont>
        <a:latin typeface="Helvetica Neue"/>
        <a:ea typeface="Helvetica Neue"/>
        <a:cs typeface="Helvetica Neue"/>
      </a:majorFont>
      <a:minorFont>
        <a:latin typeface="Helvetica Neue"/>
        <a:ea typeface="Helvetica Neue"/>
        <a:cs typeface="Helvetica Neue"/>
      </a:minorFont>
    </a:fontScheme>
    <a:fmtScheme name="Tema d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M164"/>
  <sheetViews>
    <sheetView showGridLines="0" tabSelected="1" topLeftCell="G1" zoomScale="60" zoomScaleNormal="60" workbookViewId="0">
      <selection activeCell="L176" sqref="L176"/>
    </sheetView>
  </sheetViews>
  <sheetFormatPr baseColWidth="10" defaultColWidth="10.85546875" defaultRowHeight="15"/>
  <cols>
    <col min="1" max="1" width="21.28515625" style="25" customWidth="1"/>
    <col min="2" max="2" width="21" style="25" customWidth="1"/>
    <col min="3" max="3" width="17.7109375" style="25" customWidth="1"/>
    <col min="4" max="4" width="16.28515625" style="25" bestFit="1" customWidth="1"/>
    <col min="5" max="5" width="20.28515625" style="25" customWidth="1"/>
    <col min="6" max="6" width="23.140625" style="25" customWidth="1"/>
    <col min="7" max="7" width="24.7109375" style="25" customWidth="1"/>
    <col min="8" max="8" width="29.140625" style="25" customWidth="1"/>
    <col min="9" max="9" width="15.42578125" style="25" customWidth="1"/>
    <col min="10" max="10" width="15" style="25" customWidth="1"/>
    <col min="11" max="11" width="15" style="64" customWidth="1"/>
    <col min="12" max="12" width="16.7109375" style="25" customWidth="1"/>
    <col min="13" max="13" width="15" style="25" customWidth="1"/>
    <col min="14" max="14" width="17" style="25" customWidth="1"/>
    <col min="15" max="15" width="30.28515625" style="25" customWidth="1"/>
    <col min="16" max="16" width="17.28515625" style="64" customWidth="1"/>
    <col min="17" max="17" width="19.42578125" style="25" customWidth="1"/>
    <col min="18" max="18" width="17.28515625" style="25" customWidth="1"/>
    <col min="19" max="19" width="20.42578125" style="25" customWidth="1"/>
    <col min="20" max="20" width="23.7109375" style="25" customWidth="1"/>
    <col min="21" max="230" width="10.85546875" style="25" customWidth="1"/>
    <col min="231" max="16384" width="10.85546875" style="26"/>
  </cols>
  <sheetData>
    <row r="1" spans="1:230" ht="38.25" customHeight="1">
      <c r="A1" s="140" t="s">
        <v>0</v>
      </c>
      <c r="B1" s="140"/>
      <c r="C1" s="140"/>
      <c r="D1" s="140"/>
      <c r="E1" s="140"/>
      <c r="F1" s="140"/>
      <c r="G1" s="140"/>
      <c r="H1" s="140"/>
      <c r="I1" s="140"/>
      <c r="J1" s="140"/>
      <c r="K1" s="140"/>
      <c r="L1" s="140"/>
      <c r="M1" s="140"/>
      <c r="N1" s="140"/>
      <c r="O1" s="140"/>
      <c r="P1" s="140"/>
      <c r="Q1" s="140"/>
      <c r="R1" s="140"/>
      <c r="S1" s="140"/>
      <c r="T1" s="140"/>
    </row>
    <row r="2" spans="1:230" ht="18.75" customHeight="1">
      <c r="A2" s="141" t="s">
        <v>1</v>
      </c>
      <c r="B2" s="141"/>
      <c r="C2" s="141"/>
      <c r="D2" s="141"/>
      <c r="E2" s="141"/>
      <c r="F2" s="141"/>
      <c r="G2" s="141"/>
      <c r="H2" s="141"/>
      <c r="I2" s="141"/>
      <c r="J2" s="141"/>
      <c r="K2" s="141"/>
      <c r="L2" s="141"/>
      <c r="M2" s="141"/>
      <c r="N2" s="141"/>
      <c r="O2" s="141"/>
      <c r="P2" s="141"/>
      <c r="Q2" s="141"/>
      <c r="R2" s="141"/>
      <c r="S2" s="141"/>
      <c r="T2" s="141"/>
    </row>
    <row r="3" spans="1:230" ht="17.25" customHeight="1">
      <c r="A3" s="53"/>
      <c r="B3" s="53"/>
      <c r="C3" s="53"/>
      <c r="D3" s="53"/>
      <c r="E3" s="53"/>
      <c r="F3" s="53"/>
      <c r="G3" s="53"/>
      <c r="H3" s="53"/>
      <c r="I3" s="53"/>
      <c r="J3" s="53"/>
      <c r="K3" s="54"/>
      <c r="L3" s="53"/>
      <c r="M3" s="53"/>
      <c r="N3" s="53"/>
      <c r="O3" s="53"/>
      <c r="P3" s="84"/>
      <c r="Q3" s="53"/>
      <c r="R3" s="53"/>
      <c r="S3" s="53"/>
      <c r="T3" s="53"/>
    </row>
    <row r="4" spans="1:230" s="52" customFormat="1">
      <c r="A4" s="49"/>
      <c r="B4" s="49"/>
      <c r="C4" s="49"/>
      <c r="D4" s="49"/>
      <c r="E4" s="49"/>
      <c r="F4" s="49"/>
      <c r="G4" s="49"/>
      <c r="H4" s="49"/>
      <c r="I4" s="103" t="s">
        <v>2</v>
      </c>
      <c r="J4" s="104"/>
      <c r="K4" s="104"/>
      <c r="L4" s="103" t="s">
        <v>3</v>
      </c>
      <c r="M4" s="104"/>
      <c r="N4" s="49"/>
      <c r="O4" s="49"/>
      <c r="P4" s="87"/>
      <c r="Q4" s="49"/>
      <c r="R4" s="49"/>
      <c r="S4" s="49"/>
      <c r="T4" s="49"/>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51"/>
      <c r="FE4" s="51"/>
      <c r="FF4" s="51"/>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c r="HB4" s="51"/>
      <c r="HC4" s="51"/>
      <c r="HD4" s="51"/>
      <c r="HE4" s="51"/>
      <c r="HF4" s="51"/>
      <c r="HG4" s="51"/>
      <c r="HH4" s="51"/>
      <c r="HI4" s="51"/>
      <c r="HJ4" s="51"/>
      <c r="HK4" s="51"/>
      <c r="HL4" s="51"/>
      <c r="HM4" s="51"/>
      <c r="HN4" s="51"/>
      <c r="HO4" s="51"/>
      <c r="HP4" s="51"/>
      <c r="HQ4" s="51"/>
      <c r="HR4" s="51"/>
      <c r="HS4" s="51"/>
      <c r="HT4" s="51"/>
      <c r="HU4" s="51"/>
      <c r="HV4" s="51"/>
    </row>
    <row r="5" spans="1:230" s="75" customFormat="1" ht="51">
      <c r="A5" s="76" t="s">
        <v>4</v>
      </c>
      <c r="B5" s="76" t="s">
        <v>5</v>
      </c>
      <c r="C5" s="76" t="s">
        <v>6</v>
      </c>
      <c r="D5" s="76" t="s">
        <v>26</v>
      </c>
      <c r="E5" s="76" t="s">
        <v>7</v>
      </c>
      <c r="F5" s="76" t="s">
        <v>8</v>
      </c>
      <c r="G5" s="76" t="s">
        <v>27</v>
      </c>
      <c r="H5" s="76" t="s">
        <v>28</v>
      </c>
      <c r="I5" s="76" t="s">
        <v>9</v>
      </c>
      <c r="J5" s="76" t="s">
        <v>10</v>
      </c>
      <c r="K5" s="76" t="s">
        <v>11</v>
      </c>
      <c r="L5" s="76" t="s">
        <v>12</v>
      </c>
      <c r="M5" s="76" t="s">
        <v>13</v>
      </c>
      <c r="N5" s="76" t="s">
        <v>14</v>
      </c>
      <c r="O5" s="76" t="s">
        <v>15</v>
      </c>
      <c r="P5" s="76" t="s">
        <v>29</v>
      </c>
      <c r="Q5" s="76" t="s">
        <v>16</v>
      </c>
      <c r="R5" s="76" t="s">
        <v>17</v>
      </c>
      <c r="S5" s="76" t="s">
        <v>18</v>
      </c>
      <c r="T5" s="76" t="s">
        <v>19</v>
      </c>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row>
    <row r="6" spans="1:230" s="52" customFormat="1" ht="90">
      <c r="A6" s="147" t="s">
        <v>20</v>
      </c>
      <c r="B6" s="149" t="s">
        <v>21</v>
      </c>
      <c r="C6" s="120" t="s">
        <v>733</v>
      </c>
      <c r="D6" s="100" t="s">
        <v>30</v>
      </c>
      <c r="E6" s="126" t="s">
        <v>635</v>
      </c>
      <c r="F6" s="110" t="s">
        <v>636</v>
      </c>
      <c r="G6" s="22" t="s">
        <v>637</v>
      </c>
      <c r="H6" s="22" t="s">
        <v>638</v>
      </c>
      <c r="I6" s="50">
        <v>44229</v>
      </c>
      <c r="J6" s="50">
        <v>44239</v>
      </c>
      <c r="K6" s="58">
        <f t="shared" ref="K6:K10" si="0">J6-I6</f>
        <v>10</v>
      </c>
      <c r="L6" s="23"/>
      <c r="M6" s="23"/>
      <c r="N6" s="77" t="s">
        <v>639</v>
      </c>
      <c r="O6" s="22" t="s">
        <v>192</v>
      </c>
      <c r="P6" s="88">
        <v>0.9</v>
      </c>
      <c r="Q6" s="22" t="s">
        <v>640</v>
      </c>
      <c r="R6" s="22" t="s">
        <v>641</v>
      </c>
      <c r="S6" s="22" t="s">
        <v>642</v>
      </c>
      <c r="T6" s="22" t="s">
        <v>643</v>
      </c>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c r="HB6" s="51"/>
      <c r="HC6" s="51"/>
      <c r="HD6" s="51"/>
      <c r="HE6" s="51"/>
      <c r="HF6" s="51"/>
      <c r="HG6" s="51"/>
      <c r="HH6" s="51"/>
      <c r="HI6" s="51"/>
      <c r="HJ6" s="51"/>
      <c r="HK6" s="51"/>
      <c r="HL6" s="51"/>
      <c r="HM6" s="51"/>
      <c r="HN6" s="51"/>
      <c r="HO6" s="51"/>
      <c r="HP6" s="51"/>
      <c r="HQ6" s="51"/>
      <c r="HR6" s="51"/>
      <c r="HS6" s="51"/>
      <c r="HT6" s="51"/>
      <c r="HU6" s="51"/>
      <c r="HV6" s="51"/>
    </row>
    <row r="7" spans="1:230" ht="150">
      <c r="A7" s="147"/>
      <c r="B7" s="149"/>
      <c r="C7" s="120"/>
      <c r="D7" s="100"/>
      <c r="E7" s="112"/>
      <c r="F7" s="111"/>
      <c r="G7" s="10" t="s">
        <v>644</v>
      </c>
      <c r="H7" s="10" t="s">
        <v>645</v>
      </c>
      <c r="I7" s="27">
        <v>44242</v>
      </c>
      <c r="J7" s="27">
        <v>44246</v>
      </c>
      <c r="K7" s="56">
        <f t="shared" si="0"/>
        <v>4</v>
      </c>
      <c r="L7" s="1"/>
      <c r="M7" s="1"/>
      <c r="N7" s="10" t="s">
        <v>646</v>
      </c>
      <c r="O7" s="10" t="s">
        <v>647</v>
      </c>
      <c r="P7" s="89">
        <v>0.9</v>
      </c>
      <c r="Q7" s="10" t="s">
        <v>640</v>
      </c>
      <c r="R7" s="10" t="s">
        <v>641</v>
      </c>
      <c r="S7" s="10" t="s">
        <v>642</v>
      </c>
      <c r="T7" s="10"/>
      <c r="U7" s="51"/>
    </row>
    <row r="8" spans="1:230" ht="75">
      <c r="A8" s="147"/>
      <c r="B8" s="149"/>
      <c r="C8" s="120"/>
      <c r="D8" s="100"/>
      <c r="E8" s="112"/>
      <c r="F8" s="111"/>
      <c r="G8" s="10" t="s">
        <v>648</v>
      </c>
      <c r="H8" s="10" t="s">
        <v>649</v>
      </c>
      <c r="I8" s="27">
        <v>44249</v>
      </c>
      <c r="J8" s="27">
        <v>44277</v>
      </c>
      <c r="K8" s="56">
        <f t="shared" si="0"/>
        <v>28</v>
      </c>
      <c r="L8" s="1"/>
      <c r="M8" s="1"/>
      <c r="N8" s="10" t="s">
        <v>650</v>
      </c>
      <c r="O8" s="10" t="s">
        <v>204</v>
      </c>
      <c r="P8" s="89">
        <v>0.9</v>
      </c>
      <c r="Q8" s="10" t="s">
        <v>640</v>
      </c>
      <c r="R8" s="10" t="s">
        <v>641</v>
      </c>
      <c r="S8" s="10" t="s">
        <v>642</v>
      </c>
      <c r="T8" s="10"/>
      <c r="U8" s="51"/>
    </row>
    <row r="9" spans="1:230" ht="60">
      <c r="A9" s="147"/>
      <c r="B9" s="149"/>
      <c r="C9" s="120"/>
      <c r="D9" s="100"/>
      <c r="E9" s="112"/>
      <c r="F9" s="111"/>
      <c r="G9" s="10" t="s">
        <v>651</v>
      </c>
      <c r="H9" s="10" t="s">
        <v>320</v>
      </c>
      <c r="I9" s="27">
        <v>44305</v>
      </c>
      <c r="J9" s="27">
        <v>44306</v>
      </c>
      <c r="K9" s="56">
        <f t="shared" si="0"/>
        <v>1</v>
      </c>
      <c r="L9" s="1"/>
      <c r="M9" s="1" t="s">
        <v>652</v>
      </c>
      <c r="N9" s="10" t="s">
        <v>653</v>
      </c>
      <c r="O9" s="10" t="s">
        <v>370</v>
      </c>
      <c r="P9" s="89">
        <v>0.9</v>
      </c>
      <c r="Q9" s="10" t="s">
        <v>654</v>
      </c>
      <c r="R9" s="10" t="s">
        <v>360</v>
      </c>
      <c r="S9" s="1" t="s">
        <v>655</v>
      </c>
      <c r="T9" s="10" t="s">
        <v>656</v>
      </c>
      <c r="U9" s="51"/>
    </row>
    <row r="10" spans="1:230" ht="150">
      <c r="A10" s="147"/>
      <c r="B10" s="149"/>
      <c r="C10" s="120"/>
      <c r="D10" s="100"/>
      <c r="E10" s="112"/>
      <c r="F10" s="111"/>
      <c r="G10" s="10" t="s">
        <v>657</v>
      </c>
      <c r="H10" s="10" t="s">
        <v>658</v>
      </c>
      <c r="I10" s="27">
        <v>44307</v>
      </c>
      <c r="J10" s="27">
        <v>44561</v>
      </c>
      <c r="K10" s="56">
        <f t="shared" si="0"/>
        <v>254</v>
      </c>
      <c r="L10" s="28">
        <v>1000000</v>
      </c>
      <c r="M10" s="29" t="s">
        <v>659</v>
      </c>
      <c r="N10" s="10" t="s">
        <v>660</v>
      </c>
      <c r="O10" s="10" t="s">
        <v>661</v>
      </c>
      <c r="P10" s="89">
        <v>0.9</v>
      </c>
      <c r="Q10" s="10" t="s">
        <v>662</v>
      </c>
      <c r="R10" s="10" t="s">
        <v>641</v>
      </c>
      <c r="S10" s="10" t="s">
        <v>663</v>
      </c>
      <c r="T10" s="10" t="s">
        <v>664</v>
      </c>
      <c r="U10" s="51"/>
    </row>
    <row r="11" spans="1:230" ht="90" customHeight="1">
      <c r="A11" s="147"/>
      <c r="B11" s="149"/>
      <c r="C11" s="120"/>
      <c r="D11" s="100"/>
      <c r="E11" s="116" t="s">
        <v>760</v>
      </c>
      <c r="F11" s="111" t="s">
        <v>31</v>
      </c>
      <c r="G11" s="4" t="s">
        <v>32</v>
      </c>
      <c r="H11" s="4" t="s">
        <v>33</v>
      </c>
      <c r="I11" s="30">
        <v>44199</v>
      </c>
      <c r="J11" s="30">
        <v>44211</v>
      </c>
      <c r="K11" s="57">
        <f t="shared" ref="K11" si="1">J11-I11</f>
        <v>12</v>
      </c>
      <c r="L11" s="31">
        <v>0</v>
      </c>
      <c r="M11" s="24"/>
      <c r="N11" s="4" t="s">
        <v>34</v>
      </c>
      <c r="O11" s="4" t="s">
        <v>35</v>
      </c>
      <c r="P11" s="90">
        <v>0.9</v>
      </c>
      <c r="Q11" s="32" t="s">
        <v>633</v>
      </c>
      <c r="R11" s="4" t="s">
        <v>37</v>
      </c>
      <c r="S11" s="4" t="s">
        <v>38</v>
      </c>
      <c r="T11" s="24"/>
      <c r="U11" s="51"/>
    </row>
    <row r="12" spans="1:230" ht="90">
      <c r="A12" s="147"/>
      <c r="B12" s="149"/>
      <c r="C12" s="120"/>
      <c r="D12" s="100"/>
      <c r="E12" s="117"/>
      <c r="F12" s="111"/>
      <c r="G12" s="4" t="s">
        <v>39</v>
      </c>
      <c r="H12" s="4" t="s">
        <v>40</v>
      </c>
      <c r="I12" s="30">
        <v>44211</v>
      </c>
      <c r="J12" s="30">
        <v>44216</v>
      </c>
      <c r="K12" s="57">
        <f t="shared" ref="K12:K21" si="2">J12-I12</f>
        <v>5</v>
      </c>
      <c r="L12" s="24"/>
      <c r="M12" s="24"/>
      <c r="N12" s="4" t="s">
        <v>41</v>
      </c>
      <c r="O12" s="4" t="s">
        <v>42</v>
      </c>
      <c r="P12" s="90">
        <v>0.9</v>
      </c>
      <c r="Q12" s="32" t="s">
        <v>633</v>
      </c>
      <c r="R12" s="4" t="s">
        <v>37</v>
      </c>
      <c r="S12" s="4" t="s">
        <v>38</v>
      </c>
      <c r="T12" s="24"/>
      <c r="U12" s="51"/>
    </row>
    <row r="13" spans="1:230" ht="285">
      <c r="A13" s="147"/>
      <c r="B13" s="149"/>
      <c r="C13" s="120"/>
      <c r="D13" s="100"/>
      <c r="E13" s="117"/>
      <c r="F13" s="111"/>
      <c r="G13" s="4" t="s">
        <v>43</v>
      </c>
      <c r="H13" s="33" t="s">
        <v>44</v>
      </c>
      <c r="I13" s="30">
        <v>44221</v>
      </c>
      <c r="J13" s="30">
        <v>44545</v>
      </c>
      <c r="K13" s="57">
        <f t="shared" si="2"/>
        <v>324</v>
      </c>
      <c r="L13" s="34">
        <v>250000</v>
      </c>
      <c r="M13" s="4" t="s">
        <v>45</v>
      </c>
      <c r="N13" s="4" t="s">
        <v>46</v>
      </c>
      <c r="O13" s="4" t="s">
        <v>47</v>
      </c>
      <c r="P13" s="90">
        <v>0.9</v>
      </c>
      <c r="Q13" s="4" t="s">
        <v>48</v>
      </c>
      <c r="R13" s="4" t="s">
        <v>37</v>
      </c>
      <c r="S13" s="4" t="s">
        <v>38</v>
      </c>
      <c r="T13" s="4" t="s">
        <v>49</v>
      </c>
      <c r="U13" s="51"/>
    </row>
    <row r="14" spans="1:230" ht="90">
      <c r="A14" s="147"/>
      <c r="B14" s="149"/>
      <c r="C14" s="120"/>
      <c r="D14" s="100"/>
      <c r="E14" s="117"/>
      <c r="F14" s="112" t="s">
        <v>620</v>
      </c>
      <c r="G14" s="4" t="s">
        <v>50</v>
      </c>
      <c r="H14" s="4" t="s">
        <v>51</v>
      </c>
      <c r="I14" s="30">
        <v>44326</v>
      </c>
      <c r="J14" s="30">
        <v>44418</v>
      </c>
      <c r="K14" s="57">
        <f t="shared" si="2"/>
        <v>92</v>
      </c>
      <c r="L14" s="31">
        <v>0</v>
      </c>
      <c r="M14" s="24"/>
      <c r="N14" s="4" t="s">
        <v>52</v>
      </c>
      <c r="O14" s="4" t="s">
        <v>53</v>
      </c>
      <c r="P14" s="90">
        <v>0.85</v>
      </c>
      <c r="Q14" s="4" t="s">
        <v>54</v>
      </c>
      <c r="R14" s="4" t="s">
        <v>37</v>
      </c>
      <c r="S14" s="4" t="s">
        <v>38</v>
      </c>
      <c r="T14" s="24"/>
      <c r="U14" s="51"/>
    </row>
    <row r="15" spans="1:230" ht="75">
      <c r="A15" s="147"/>
      <c r="B15" s="149"/>
      <c r="C15" s="120"/>
      <c r="D15" s="100"/>
      <c r="E15" s="117"/>
      <c r="F15" s="102"/>
      <c r="G15" s="4" t="s">
        <v>55</v>
      </c>
      <c r="H15" s="4" t="s">
        <v>56</v>
      </c>
      <c r="I15" s="30">
        <v>44326</v>
      </c>
      <c r="J15" s="30">
        <v>44418</v>
      </c>
      <c r="K15" s="57">
        <f t="shared" si="2"/>
        <v>92</v>
      </c>
      <c r="L15" s="34">
        <v>0</v>
      </c>
      <c r="M15" s="35"/>
      <c r="N15" s="4" t="s">
        <v>57</v>
      </c>
      <c r="O15" s="4" t="s">
        <v>58</v>
      </c>
      <c r="P15" s="90">
        <v>0.9</v>
      </c>
      <c r="Q15" s="4" t="s">
        <v>54</v>
      </c>
      <c r="R15" s="4" t="s">
        <v>37</v>
      </c>
      <c r="S15" s="4" t="s">
        <v>38</v>
      </c>
      <c r="T15" s="24"/>
      <c r="U15" s="51"/>
    </row>
    <row r="16" spans="1:230" ht="135">
      <c r="A16" s="147"/>
      <c r="B16" s="149"/>
      <c r="C16" s="120"/>
      <c r="D16" s="100"/>
      <c r="E16" s="117"/>
      <c r="F16" s="112" t="s">
        <v>621</v>
      </c>
      <c r="G16" s="4" t="s">
        <v>59</v>
      </c>
      <c r="H16" s="4" t="s">
        <v>60</v>
      </c>
      <c r="I16" s="30">
        <v>44306</v>
      </c>
      <c r="J16" s="30">
        <v>44326</v>
      </c>
      <c r="K16" s="59">
        <f t="shared" si="2"/>
        <v>20</v>
      </c>
      <c r="L16" s="34">
        <v>0</v>
      </c>
      <c r="M16" s="24"/>
      <c r="N16" s="4" t="s">
        <v>61</v>
      </c>
      <c r="O16" s="4" t="s">
        <v>62</v>
      </c>
      <c r="P16" s="90">
        <v>0.9</v>
      </c>
      <c r="Q16" s="4" t="s">
        <v>63</v>
      </c>
      <c r="R16" s="4" t="s">
        <v>37</v>
      </c>
      <c r="S16" s="4" t="s">
        <v>38</v>
      </c>
      <c r="T16" s="24"/>
      <c r="U16" s="51"/>
    </row>
    <row r="17" spans="1:21" ht="90">
      <c r="A17" s="147"/>
      <c r="B17" s="149"/>
      <c r="C17" s="120"/>
      <c r="D17" s="100"/>
      <c r="E17" s="117"/>
      <c r="F17" s="113"/>
      <c r="G17" s="4" t="s">
        <v>64</v>
      </c>
      <c r="H17" s="4" t="s">
        <v>65</v>
      </c>
      <c r="I17" s="30">
        <v>44331</v>
      </c>
      <c r="J17" s="30">
        <v>44336</v>
      </c>
      <c r="K17" s="59">
        <f t="shared" si="2"/>
        <v>5</v>
      </c>
      <c r="L17" s="34">
        <v>0</v>
      </c>
      <c r="M17" s="24"/>
      <c r="N17" s="4" t="s">
        <v>66</v>
      </c>
      <c r="O17" s="4" t="s">
        <v>62</v>
      </c>
      <c r="P17" s="90">
        <v>0.9</v>
      </c>
      <c r="Q17" s="32" t="s">
        <v>633</v>
      </c>
      <c r="R17" s="4" t="s">
        <v>37</v>
      </c>
      <c r="S17" s="4" t="s">
        <v>38</v>
      </c>
      <c r="T17" s="78">
        <v>44335</v>
      </c>
      <c r="U17" s="51"/>
    </row>
    <row r="18" spans="1:21" ht="90">
      <c r="A18" s="147"/>
      <c r="B18" s="149"/>
      <c r="C18" s="120"/>
      <c r="D18" s="100"/>
      <c r="E18" s="117"/>
      <c r="F18" s="113"/>
      <c r="G18" s="4" t="s">
        <v>67</v>
      </c>
      <c r="H18" s="4" t="s">
        <v>68</v>
      </c>
      <c r="I18" s="30">
        <v>44336</v>
      </c>
      <c r="J18" s="30">
        <v>44362</v>
      </c>
      <c r="K18" s="59">
        <f t="shared" si="2"/>
        <v>26</v>
      </c>
      <c r="L18" s="34">
        <v>0</v>
      </c>
      <c r="M18" s="24"/>
      <c r="N18" s="4" t="s">
        <v>69</v>
      </c>
      <c r="O18" s="4" t="s">
        <v>62</v>
      </c>
      <c r="P18" s="90">
        <v>0.9</v>
      </c>
      <c r="Q18" s="4" t="s">
        <v>63</v>
      </c>
      <c r="R18" s="4" t="s">
        <v>70</v>
      </c>
      <c r="S18" s="4" t="s">
        <v>38</v>
      </c>
      <c r="T18" s="24"/>
      <c r="U18" s="51"/>
    </row>
    <row r="19" spans="1:21" ht="150">
      <c r="A19" s="147"/>
      <c r="B19" s="149"/>
      <c r="C19" s="120"/>
      <c r="D19" s="100"/>
      <c r="E19" s="117"/>
      <c r="F19" s="111" t="s">
        <v>71</v>
      </c>
      <c r="G19" s="4" t="s">
        <v>72</v>
      </c>
      <c r="H19" s="4" t="s">
        <v>73</v>
      </c>
      <c r="I19" s="30">
        <v>44327</v>
      </c>
      <c r="J19" s="30">
        <v>44334</v>
      </c>
      <c r="K19" s="59">
        <f t="shared" si="2"/>
        <v>7</v>
      </c>
      <c r="L19" s="34"/>
      <c r="M19" s="24"/>
      <c r="N19" s="4" t="s">
        <v>74</v>
      </c>
      <c r="O19" s="4" t="s">
        <v>75</v>
      </c>
      <c r="P19" s="90">
        <v>0.9</v>
      </c>
      <c r="Q19" s="4" t="s">
        <v>76</v>
      </c>
      <c r="R19" s="4" t="s">
        <v>37</v>
      </c>
      <c r="S19" s="4" t="s">
        <v>38</v>
      </c>
      <c r="T19" s="79"/>
      <c r="U19" s="51"/>
    </row>
    <row r="20" spans="1:21" ht="75">
      <c r="A20" s="147"/>
      <c r="B20" s="149"/>
      <c r="C20" s="120"/>
      <c r="D20" s="100"/>
      <c r="E20" s="117"/>
      <c r="F20" s="113"/>
      <c r="G20" s="4" t="s">
        <v>77</v>
      </c>
      <c r="H20" s="4" t="s">
        <v>78</v>
      </c>
      <c r="I20" s="30">
        <v>44334</v>
      </c>
      <c r="J20" s="30">
        <v>44341</v>
      </c>
      <c r="K20" s="59">
        <f t="shared" si="2"/>
        <v>7</v>
      </c>
      <c r="L20" s="34"/>
      <c r="M20" s="24"/>
      <c r="N20" s="4" t="s">
        <v>79</v>
      </c>
      <c r="O20" s="4" t="s">
        <v>80</v>
      </c>
      <c r="P20" s="90">
        <v>0.9</v>
      </c>
      <c r="Q20" s="32" t="s">
        <v>633</v>
      </c>
      <c r="R20" s="4" t="s">
        <v>37</v>
      </c>
      <c r="S20" s="4" t="s">
        <v>38</v>
      </c>
      <c r="T20" s="79"/>
      <c r="U20" s="51"/>
    </row>
    <row r="21" spans="1:21" ht="90">
      <c r="A21" s="147"/>
      <c r="B21" s="149"/>
      <c r="C21" s="120"/>
      <c r="D21" s="100"/>
      <c r="E21" s="118"/>
      <c r="F21" s="113"/>
      <c r="G21" s="4" t="s">
        <v>81</v>
      </c>
      <c r="H21" s="4" t="s">
        <v>82</v>
      </c>
      <c r="I21" s="30">
        <v>44348</v>
      </c>
      <c r="J21" s="30">
        <v>44561</v>
      </c>
      <c r="K21" s="59">
        <f t="shared" si="2"/>
        <v>213</v>
      </c>
      <c r="L21" s="34"/>
      <c r="M21" s="24"/>
      <c r="N21" s="4" t="s">
        <v>83</v>
      </c>
      <c r="O21" s="4" t="s">
        <v>62</v>
      </c>
      <c r="P21" s="90">
        <v>0.9</v>
      </c>
      <c r="Q21" s="4" t="s">
        <v>84</v>
      </c>
      <c r="R21" s="4" t="s">
        <v>37</v>
      </c>
      <c r="S21" s="4" t="s">
        <v>38</v>
      </c>
      <c r="T21" s="79"/>
      <c r="U21" s="51"/>
    </row>
    <row r="22" spans="1:21" ht="60">
      <c r="A22" s="147"/>
      <c r="B22" s="149"/>
      <c r="C22" s="120"/>
      <c r="D22" s="100"/>
      <c r="E22" s="102" t="s">
        <v>736</v>
      </c>
      <c r="F22" s="102" t="s">
        <v>96</v>
      </c>
      <c r="G22" s="1" t="s">
        <v>97</v>
      </c>
      <c r="H22" s="1" t="s">
        <v>98</v>
      </c>
      <c r="I22" s="36">
        <v>44378</v>
      </c>
      <c r="J22" s="36">
        <v>44409</v>
      </c>
      <c r="K22" s="60">
        <f>J22-I22</f>
        <v>31</v>
      </c>
      <c r="L22" s="1">
        <v>0</v>
      </c>
      <c r="M22" s="1"/>
      <c r="N22" s="1" t="s">
        <v>99</v>
      </c>
      <c r="O22" s="1" t="s">
        <v>100</v>
      </c>
      <c r="P22" s="90">
        <v>0.9</v>
      </c>
      <c r="Q22" s="1" t="s">
        <v>101</v>
      </c>
      <c r="R22" s="1" t="s">
        <v>102</v>
      </c>
      <c r="S22" s="1" t="s">
        <v>103</v>
      </c>
      <c r="T22" s="10" t="s">
        <v>104</v>
      </c>
      <c r="U22" s="51"/>
    </row>
    <row r="23" spans="1:21" ht="75">
      <c r="A23" s="147"/>
      <c r="B23" s="149"/>
      <c r="C23" s="120"/>
      <c r="D23" s="100"/>
      <c r="E23" s="102"/>
      <c r="F23" s="102"/>
      <c r="G23" s="1" t="s">
        <v>105</v>
      </c>
      <c r="H23" s="1" t="s">
        <v>106</v>
      </c>
      <c r="I23" s="36">
        <v>44410</v>
      </c>
      <c r="J23" s="36">
        <v>44425</v>
      </c>
      <c r="K23" s="60">
        <f>J23-I23</f>
        <v>15</v>
      </c>
      <c r="L23" s="1"/>
      <c r="M23" s="1"/>
      <c r="N23" s="1" t="s">
        <v>107</v>
      </c>
      <c r="O23" s="1" t="s">
        <v>100</v>
      </c>
      <c r="P23" s="90">
        <v>0.9</v>
      </c>
      <c r="Q23" s="1" t="s">
        <v>101</v>
      </c>
      <c r="R23" s="1" t="s">
        <v>102</v>
      </c>
      <c r="S23" s="1" t="s">
        <v>103</v>
      </c>
      <c r="T23" s="1" t="s">
        <v>104</v>
      </c>
      <c r="U23" s="51"/>
    </row>
    <row r="24" spans="1:21" ht="120">
      <c r="A24" s="147"/>
      <c r="B24" s="149"/>
      <c r="C24" s="120"/>
      <c r="D24" s="100"/>
      <c r="E24" s="102"/>
      <c r="F24" s="102"/>
      <c r="G24" s="1" t="s">
        <v>108</v>
      </c>
      <c r="H24" s="1" t="s">
        <v>109</v>
      </c>
      <c r="I24" s="36">
        <v>44426</v>
      </c>
      <c r="J24" s="36">
        <v>44431</v>
      </c>
      <c r="K24" s="60">
        <f>J24-I24</f>
        <v>5</v>
      </c>
      <c r="L24" s="1"/>
      <c r="M24" s="1"/>
      <c r="N24" s="1" t="s">
        <v>110</v>
      </c>
      <c r="O24" s="1" t="s">
        <v>111</v>
      </c>
      <c r="P24" s="90">
        <v>0.9</v>
      </c>
      <c r="Q24" s="1" t="s">
        <v>112</v>
      </c>
      <c r="R24" s="1" t="s">
        <v>102</v>
      </c>
      <c r="S24" s="1" t="s">
        <v>103</v>
      </c>
      <c r="T24" s="1" t="s">
        <v>113</v>
      </c>
      <c r="U24" s="51"/>
    </row>
    <row r="25" spans="1:21" ht="90">
      <c r="A25" s="147"/>
      <c r="B25" s="149"/>
      <c r="C25" s="120"/>
      <c r="D25" s="100"/>
      <c r="E25" s="102"/>
      <c r="F25" s="102" t="s">
        <v>132</v>
      </c>
      <c r="G25" s="1" t="s">
        <v>133</v>
      </c>
      <c r="H25" s="1" t="s">
        <v>134</v>
      </c>
      <c r="I25" s="36">
        <v>44357</v>
      </c>
      <c r="J25" s="36">
        <v>44362</v>
      </c>
      <c r="K25" s="60">
        <f t="shared" ref="K25:K135" si="3">J25-I25</f>
        <v>5</v>
      </c>
      <c r="L25" s="1">
        <v>0</v>
      </c>
      <c r="M25" s="1"/>
      <c r="N25" s="1" t="s">
        <v>135</v>
      </c>
      <c r="O25" s="1" t="s">
        <v>136</v>
      </c>
      <c r="P25" s="90">
        <v>0.9</v>
      </c>
      <c r="Q25" s="1" t="s">
        <v>128</v>
      </c>
      <c r="R25" s="1" t="s">
        <v>129</v>
      </c>
      <c r="S25" s="1" t="s">
        <v>130</v>
      </c>
      <c r="T25" s="1" t="s">
        <v>142</v>
      </c>
      <c r="U25" s="51"/>
    </row>
    <row r="26" spans="1:21" ht="75">
      <c r="A26" s="147"/>
      <c r="B26" s="149"/>
      <c r="C26" s="120"/>
      <c r="D26" s="100"/>
      <c r="E26" s="102"/>
      <c r="F26" s="102"/>
      <c r="G26" s="1" t="s">
        <v>137</v>
      </c>
      <c r="H26" s="1" t="s">
        <v>138</v>
      </c>
      <c r="I26" s="36">
        <v>44363</v>
      </c>
      <c r="J26" s="36">
        <v>44377</v>
      </c>
      <c r="K26" s="60">
        <f t="shared" si="3"/>
        <v>14</v>
      </c>
      <c r="L26" s="1"/>
      <c r="M26" s="1" t="s">
        <v>139</v>
      </c>
      <c r="N26" s="1" t="s">
        <v>140</v>
      </c>
      <c r="O26" s="1" t="s">
        <v>141</v>
      </c>
      <c r="P26" s="90">
        <v>0.9</v>
      </c>
      <c r="Q26" s="1" t="s">
        <v>112</v>
      </c>
      <c r="R26" s="1" t="s">
        <v>102</v>
      </c>
      <c r="S26" s="1" t="s">
        <v>103</v>
      </c>
      <c r="T26" s="1" t="s">
        <v>113</v>
      </c>
      <c r="U26" s="51"/>
    </row>
    <row r="27" spans="1:21" ht="120">
      <c r="A27" s="147"/>
      <c r="B27" s="149"/>
      <c r="C27" s="120"/>
      <c r="D27" s="100"/>
      <c r="E27" s="102"/>
      <c r="F27" s="102" t="s">
        <v>143</v>
      </c>
      <c r="G27" s="1" t="s">
        <v>133</v>
      </c>
      <c r="H27" s="1" t="s">
        <v>144</v>
      </c>
      <c r="I27" s="36">
        <v>44357</v>
      </c>
      <c r="J27" s="36">
        <v>44362</v>
      </c>
      <c r="K27" s="60">
        <f t="shared" si="3"/>
        <v>5</v>
      </c>
      <c r="L27" s="5">
        <v>0</v>
      </c>
      <c r="M27" s="1"/>
      <c r="N27" s="1" t="s">
        <v>145</v>
      </c>
      <c r="O27" s="1" t="s">
        <v>136</v>
      </c>
      <c r="P27" s="90">
        <v>0.9</v>
      </c>
      <c r="Q27" s="1" t="s">
        <v>128</v>
      </c>
      <c r="R27" s="1" t="s">
        <v>129</v>
      </c>
      <c r="S27" s="1" t="s">
        <v>149</v>
      </c>
      <c r="T27" s="1" t="s">
        <v>142</v>
      </c>
      <c r="U27" s="51"/>
    </row>
    <row r="28" spans="1:21" ht="60">
      <c r="A28" s="147"/>
      <c r="B28" s="149"/>
      <c r="C28" s="120"/>
      <c r="D28" s="100"/>
      <c r="E28" s="102"/>
      <c r="F28" s="102"/>
      <c r="G28" s="1" t="s">
        <v>146</v>
      </c>
      <c r="H28" s="1" t="s">
        <v>147</v>
      </c>
      <c r="I28" s="36">
        <v>44363</v>
      </c>
      <c r="J28" s="36">
        <v>44377</v>
      </c>
      <c r="K28" s="60">
        <f t="shared" si="3"/>
        <v>14</v>
      </c>
      <c r="L28" s="5"/>
      <c r="M28" s="1"/>
      <c r="N28" s="1" t="s">
        <v>148</v>
      </c>
      <c r="O28" s="1" t="s">
        <v>141</v>
      </c>
      <c r="P28" s="90">
        <v>0.9</v>
      </c>
      <c r="Q28" s="1" t="s">
        <v>101</v>
      </c>
      <c r="R28" s="1" t="s">
        <v>102</v>
      </c>
      <c r="S28" s="1" t="s">
        <v>103</v>
      </c>
      <c r="T28" s="1" t="s">
        <v>150</v>
      </c>
      <c r="U28" s="51"/>
    </row>
    <row r="29" spans="1:21" ht="105">
      <c r="A29" s="147"/>
      <c r="B29" s="149"/>
      <c r="C29" s="120"/>
      <c r="D29" s="100"/>
      <c r="E29" s="102"/>
      <c r="F29" s="102" t="s">
        <v>151</v>
      </c>
      <c r="G29" s="1" t="s">
        <v>152</v>
      </c>
      <c r="H29" s="6" t="s">
        <v>153</v>
      </c>
      <c r="I29" s="36">
        <v>44266</v>
      </c>
      <c r="J29" s="36">
        <v>44352</v>
      </c>
      <c r="K29" s="60">
        <f t="shared" si="3"/>
        <v>86</v>
      </c>
      <c r="L29" s="1">
        <v>0</v>
      </c>
      <c r="M29" s="1"/>
      <c r="N29" s="1" t="s">
        <v>154</v>
      </c>
      <c r="O29" s="1" t="s">
        <v>155</v>
      </c>
      <c r="P29" s="90">
        <v>0.9</v>
      </c>
      <c r="Q29" s="1" t="s">
        <v>128</v>
      </c>
      <c r="R29" s="1" t="s">
        <v>129</v>
      </c>
      <c r="S29" s="1" t="s">
        <v>149</v>
      </c>
      <c r="T29" s="1" t="s">
        <v>142</v>
      </c>
      <c r="U29" s="51"/>
    </row>
    <row r="30" spans="1:21" ht="120">
      <c r="A30" s="147"/>
      <c r="B30" s="149"/>
      <c r="C30" s="120"/>
      <c r="D30" s="100"/>
      <c r="E30" s="102"/>
      <c r="F30" s="102"/>
      <c r="G30" s="1" t="s">
        <v>133</v>
      </c>
      <c r="H30" s="1" t="s">
        <v>156</v>
      </c>
      <c r="I30" s="36">
        <v>44385</v>
      </c>
      <c r="J30" s="36">
        <v>44392</v>
      </c>
      <c r="K30" s="60">
        <f t="shared" si="3"/>
        <v>7</v>
      </c>
      <c r="L30" s="1"/>
      <c r="M30" s="1"/>
      <c r="N30" s="1" t="s">
        <v>157</v>
      </c>
      <c r="O30" s="1" t="s">
        <v>136</v>
      </c>
      <c r="P30" s="90">
        <v>0.9</v>
      </c>
      <c r="Q30" s="1" t="s">
        <v>128</v>
      </c>
      <c r="R30" s="1" t="s">
        <v>129</v>
      </c>
      <c r="S30" s="1" t="s">
        <v>149</v>
      </c>
      <c r="T30" s="1" t="s">
        <v>142</v>
      </c>
      <c r="U30" s="51"/>
    </row>
    <row r="31" spans="1:21" ht="105">
      <c r="A31" s="147"/>
      <c r="B31" s="149"/>
      <c r="C31" s="120"/>
      <c r="D31" s="100"/>
      <c r="E31" s="102"/>
      <c r="F31" s="102"/>
      <c r="G31" s="1" t="s">
        <v>146</v>
      </c>
      <c r="H31" s="6" t="s">
        <v>158</v>
      </c>
      <c r="I31" s="36">
        <v>44393</v>
      </c>
      <c r="J31" s="36">
        <v>44417</v>
      </c>
      <c r="K31" s="60">
        <f t="shared" si="3"/>
        <v>24</v>
      </c>
      <c r="L31" s="1"/>
      <c r="M31" s="1"/>
      <c r="N31" s="1" t="s">
        <v>159</v>
      </c>
      <c r="O31" s="1" t="s">
        <v>160</v>
      </c>
      <c r="P31" s="90">
        <v>0.9</v>
      </c>
      <c r="Q31" s="36" t="s">
        <v>161</v>
      </c>
      <c r="R31" s="1" t="s">
        <v>162</v>
      </c>
      <c r="S31" s="1" t="s">
        <v>103</v>
      </c>
      <c r="T31" s="1" t="s">
        <v>163</v>
      </c>
      <c r="U31" s="51"/>
    </row>
    <row r="32" spans="1:21" ht="75">
      <c r="A32" s="147"/>
      <c r="B32" s="149"/>
      <c r="C32" s="120"/>
      <c r="D32" s="100"/>
      <c r="E32" s="119" t="s">
        <v>622</v>
      </c>
      <c r="F32" s="119" t="s">
        <v>737</v>
      </c>
      <c r="G32" s="19" t="s">
        <v>626</v>
      </c>
      <c r="H32" s="10" t="s">
        <v>579</v>
      </c>
      <c r="I32" s="27">
        <v>44197</v>
      </c>
      <c r="J32" s="27">
        <v>44226</v>
      </c>
      <c r="K32" s="8">
        <f t="shared" si="3"/>
        <v>29</v>
      </c>
      <c r="L32" s="10" t="s">
        <v>580</v>
      </c>
      <c r="M32" s="10"/>
      <c r="N32" s="10" t="s">
        <v>581</v>
      </c>
      <c r="O32" s="10" t="s">
        <v>762</v>
      </c>
      <c r="P32" s="90">
        <v>0.9</v>
      </c>
      <c r="Q32" s="10" t="s">
        <v>582</v>
      </c>
      <c r="R32" s="10" t="s">
        <v>583</v>
      </c>
      <c r="S32" s="10" t="s">
        <v>584</v>
      </c>
      <c r="T32" s="10"/>
      <c r="U32" s="51"/>
    </row>
    <row r="33" spans="1:21" ht="90">
      <c r="A33" s="147"/>
      <c r="B33" s="149"/>
      <c r="C33" s="120"/>
      <c r="D33" s="100"/>
      <c r="E33" s="102"/>
      <c r="F33" s="102"/>
      <c r="G33" s="82" t="s">
        <v>764</v>
      </c>
      <c r="H33" s="82" t="s">
        <v>766</v>
      </c>
      <c r="I33" s="40">
        <v>44256</v>
      </c>
      <c r="J33" s="40">
        <v>44347</v>
      </c>
      <c r="K33" s="73">
        <v>90</v>
      </c>
      <c r="L33" s="42" t="s">
        <v>585</v>
      </c>
      <c r="M33" s="42"/>
      <c r="N33" s="42" t="s">
        <v>586</v>
      </c>
      <c r="O33" s="80" t="s">
        <v>765</v>
      </c>
      <c r="P33" s="90">
        <v>0.9</v>
      </c>
      <c r="Q33" s="10" t="s">
        <v>584</v>
      </c>
      <c r="R33" s="10" t="s">
        <v>583</v>
      </c>
      <c r="S33" s="10" t="s">
        <v>584</v>
      </c>
      <c r="T33" s="10" t="s">
        <v>587</v>
      </c>
      <c r="U33" s="51"/>
    </row>
    <row r="34" spans="1:21" ht="60">
      <c r="A34" s="147"/>
      <c r="B34" s="149"/>
      <c r="C34" s="120"/>
      <c r="D34" s="100"/>
      <c r="E34" s="102"/>
      <c r="F34" s="102"/>
      <c r="G34" s="10" t="s">
        <v>758</v>
      </c>
      <c r="H34" s="10" t="s">
        <v>588</v>
      </c>
      <c r="I34" s="27">
        <v>44235</v>
      </c>
      <c r="J34" s="27">
        <v>44249</v>
      </c>
      <c r="K34" s="8">
        <f t="shared" si="3"/>
        <v>14</v>
      </c>
      <c r="L34" s="10" t="s">
        <v>580</v>
      </c>
      <c r="M34" s="10"/>
      <c r="N34" s="10" t="s">
        <v>589</v>
      </c>
      <c r="O34" s="10" t="s">
        <v>590</v>
      </c>
      <c r="P34" s="90">
        <v>0.9</v>
      </c>
      <c r="Q34" s="10" t="s">
        <v>591</v>
      </c>
      <c r="R34" s="10" t="s">
        <v>583</v>
      </c>
      <c r="S34" s="10" t="s">
        <v>584</v>
      </c>
      <c r="T34" s="10"/>
      <c r="U34" s="51"/>
    </row>
    <row r="35" spans="1:21" ht="45">
      <c r="A35" s="147"/>
      <c r="B35" s="149"/>
      <c r="C35" s="120"/>
      <c r="D35" s="100"/>
      <c r="E35" s="102"/>
      <c r="F35" s="102"/>
      <c r="G35" s="10" t="s">
        <v>592</v>
      </c>
      <c r="H35" s="10" t="s">
        <v>593</v>
      </c>
      <c r="I35" s="27">
        <v>44202</v>
      </c>
      <c r="J35" s="27">
        <v>44202</v>
      </c>
      <c r="K35" s="8">
        <f t="shared" si="3"/>
        <v>0</v>
      </c>
      <c r="L35" s="37" t="s">
        <v>585</v>
      </c>
      <c r="M35" s="10"/>
      <c r="N35" s="10" t="s">
        <v>763</v>
      </c>
      <c r="O35" s="10" t="s">
        <v>594</v>
      </c>
      <c r="P35" s="90">
        <v>0.9</v>
      </c>
      <c r="Q35" s="10" t="s">
        <v>584</v>
      </c>
      <c r="R35" s="10" t="s">
        <v>583</v>
      </c>
      <c r="S35" s="10" t="s">
        <v>584</v>
      </c>
      <c r="T35" s="10"/>
      <c r="U35" s="51"/>
    </row>
    <row r="36" spans="1:21" ht="105">
      <c r="A36" s="147"/>
      <c r="B36" s="149"/>
      <c r="C36" s="120"/>
      <c r="D36" s="100"/>
      <c r="E36" s="102"/>
      <c r="F36" s="102"/>
      <c r="G36" s="10" t="s">
        <v>595</v>
      </c>
      <c r="H36" s="10" t="s">
        <v>596</v>
      </c>
      <c r="I36" s="27">
        <v>44197</v>
      </c>
      <c r="J36" s="27">
        <v>44469</v>
      </c>
      <c r="K36" s="8">
        <f>J36-I36</f>
        <v>272</v>
      </c>
      <c r="L36" s="37" t="s">
        <v>585</v>
      </c>
      <c r="M36" s="16"/>
      <c r="N36" s="10" t="s">
        <v>597</v>
      </c>
      <c r="O36" s="10" t="s">
        <v>594</v>
      </c>
      <c r="P36" s="90">
        <v>0.9</v>
      </c>
      <c r="Q36" s="10" t="s">
        <v>598</v>
      </c>
      <c r="R36" s="10" t="s">
        <v>583</v>
      </c>
      <c r="S36" s="10" t="s">
        <v>584</v>
      </c>
      <c r="T36" s="10"/>
      <c r="U36" s="51"/>
    </row>
    <row r="37" spans="1:21" ht="90">
      <c r="A37" s="147"/>
      <c r="B37" s="149"/>
      <c r="C37" s="120"/>
      <c r="D37" s="100"/>
      <c r="E37" s="102"/>
      <c r="F37" s="119" t="s">
        <v>623</v>
      </c>
      <c r="G37" s="66" t="s">
        <v>625</v>
      </c>
      <c r="H37" s="42" t="s">
        <v>599</v>
      </c>
      <c r="I37" s="40">
        <v>44301</v>
      </c>
      <c r="J37" s="40">
        <v>44423</v>
      </c>
      <c r="K37" s="73">
        <f t="shared" ref="K37:K71" si="4">J37-I37</f>
        <v>122</v>
      </c>
      <c r="L37" s="42" t="s">
        <v>585</v>
      </c>
      <c r="M37" s="42" t="s">
        <v>600</v>
      </c>
      <c r="N37" s="42" t="s">
        <v>601</v>
      </c>
      <c r="O37" s="1" t="s">
        <v>602</v>
      </c>
      <c r="P37" s="90">
        <v>0.9</v>
      </c>
      <c r="Q37" s="1" t="s">
        <v>584</v>
      </c>
      <c r="R37" s="1" t="s">
        <v>583</v>
      </c>
      <c r="S37" s="1" t="s">
        <v>584</v>
      </c>
      <c r="T37" s="1" t="s">
        <v>603</v>
      </c>
      <c r="U37" s="51"/>
    </row>
    <row r="38" spans="1:21" ht="60">
      <c r="A38" s="147"/>
      <c r="B38" s="149"/>
      <c r="C38" s="120"/>
      <c r="D38" s="100"/>
      <c r="E38" s="102"/>
      <c r="F38" s="102"/>
      <c r="G38" s="66" t="s">
        <v>624</v>
      </c>
      <c r="H38" s="42" t="s">
        <v>604</v>
      </c>
      <c r="I38" s="40">
        <v>44424</v>
      </c>
      <c r="J38" s="40">
        <v>44438</v>
      </c>
      <c r="K38" s="73">
        <f t="shared" si="4"/>
        <v>14</v>
      </c>
      <c r="L38" s="42" t="s">
        <v>585</v>
      </c>
      <c r="M38" s="42" t="s">
        <v>600</v>
      </c>
      <c r="N38" s="42" t="s">
        <v>605</v>
      </c>
      <c r="O38" s="1" t="s">
        <v>602</v>
      </c>
      <c r="P38" s="90">
        <v>0.9</v>
      </c>
      <c r="Q38" s="1" t="s">
        <v>584</v>
      </c>
      <c r="R38" s="1" t="s">
        <v>583</v>
      </c>
      <c r="S38" s="1" t="s">
        <v>584</v>
      </c>
      <c r="T38" s="1" t="s">
        <v>603</v>
      </c>
      <c r="U38" s="51"/>
    </row>
    <row r="39" spans="1:21" ht="255" customHeight="1">
      <c r="A39" s="147"/>
      <c r="B39" s="149"/>
      <c r="C39" s="120"/>
      <c r="D39" s="100"/>
      <c r="E39" s="142" t="s">
        <v>164</v>
      </c>
      <c r="F39" s="107" t="s">
        <v>165</v>
      </c>
      <c r="G39" s="3" t="s">
        <v>166</v>
      </c>
      <c r="H39" s="3" t="s">
        <v>167</v>
      </c>
      <c r="I39" s="38">
        <v>44471</v>
      </c>
      <c r="J39" s="38">
        <v>44486</v>
      </c>
      <c r="K39" s="61">
        <f>J39-I39</f>
        <v>15</v>
      </c>
      <c r="L39" s="2">
        <v>0</v>
      </c>
      <c r="M39" s="2"/>
      <c r="N39" s="2" t="s">
        <v>168</v>
      </c>
      <c r="O39" s="2" t="s">
        <v>169</v>
      </c>
      <c r="P39" s="91">
        <v>0.9</v>
      </c>
      <c r="Q39" s="1" t="s">
        <v>112</v>
      </c>
      <c r="R39" s="1" t="s">
        <v>102</v>
      </c>
      <c r="S39" s="1" t="s">
        <v>103</v>
      </c>
      <c r="T39" s="1" t="s">
        <v>113</v>
      </c>
      <c r="U39" s="51"/>
    </row>
    <row r="40" spans="1:21" ht="60">
      <c r="A40" s="147"/>
      <c r="B40" s="149"/>
      <c r="C40" s="120"/>
      <c r="D40" s="100"/>
      <c r="E40" s="143"/>
      <c r="F40" s="108"/>
      <c r="G40" s="2" t="s">
        <v>170</v>
      </c>
      <c r="H40" s="3" t="s">
        <v>171</v>
      </c>
      <c r="I40" s="38">
        <v>44488</v>
      </c>
      <c r="J40" s="38">
        <v>44498</v>
      </c>
      <c r="K40" s="61">
        <f>J40-I40</f>
        <v>10</v>
      </c>
      <c r="L40" s="2"/>
      <c r="M40" s="2"/>
      <c r="N40" s="2" t="s">
        <v>172</v>
      </c>
      <c r="O40" s="2" t="s">
        <v>173</v>
      </c>
      <c r="P40" s="91">
        <v>0.9</v>
      </c>
      <c r="Q40" s="1" t="s">
        <v>112</v>
      </c>
      <c r="R40" s="1" t="s">
        <v>102</v>
      </c>
      <c r="S40" s="1" t="s">
        <v>103</v>
      </c>
      <c r="T40" s="1" t="s">
        <v>113</v>
      </c>
      <c r="U40" s="51"/>
    </row>
    <row r="41" spans="1:21" ht="90">
      <c r="A41" s="147"/>
      <c r="B41" s="149"/>
      <c r="C41" s="120"/>
      <c r="D41" s="100"/>
      <c r="E41" s="143"/>
      <c r="F41" s="108"/>
      <c r="G41" s="3" t="s">
        <v>174</v>
      </c>
      <c r="H41" s="3" t="s">
        <v>175</v>
      </c>
      <c r="I41" s="38">
        <v>44501</v>
      </c>
      <c r="J41" s="38">
        <v>44513</v>
      </c>
      <c r="K41" s="61">
        <f>J41-I41</f>
        <v>12</v>
      </c>
      <c r="L41" s="2"/>
      <c r="M41" s="2"/>
      <c r="N41" s="2" t="s">
        <v>176</v>
      </c>
      <c r="O41" s="2" t="s">
        <v>177</v>
      </c>
      <c r="P41" s="91">
        <v>0.9</v>
      </c>
      <c r="Q41" s="1" t="s">
        <v>112</v>
      </c>
      <c r="R41" s="1" t="s">
        <v>102</v>
      </c>
      <c r="S41" s="1" t="s">
        <v>103</v>
      </c>
      <c r="T41" s="1" t="s">
        <v>113</v>
      </c>
      <c r="U41" s="51"/>
    </row>
    <row r="42" spans="1:21" ht="60">
      <c r="A42" s="147"/>
      <c r="B42" s="149"/>
      <c r="C42" s="121"/>
      <c r="D42" s="123"/>
      <c r="E42" s="144"/>
      <c r="F42" s="132"/>
      <c r="G42" s="3" t="s">
        <v>178</v>
      </c>
      <c r="H42" s="3" t="s">
        <v>179</v>
      </c>
      <c r="I42" s="38">
        <v>44514</v>
      </c>
      <c r="J42" s="38">
        <v>44530</v>
      </c>
      <c r="K42" s="61">
        <f>J42-I42</f>
        <v>16</v>
      </c>
      <c r="L42" s="2"/>
      <c r="M42" s="2"/>
      <c r="N42" s="2" t="s">
        <v>180</v>
      </c>
      <c r="O42" s="2" t="s">
        <v>181</v>
      </c>
      <c r="P42" s="91">
        <v>0.9</v>
      </c>
      <c r="Q42" s="1" t="s">
        <v>112</v>
      </c>
      <c r="R42" s="1" t="s">
        <v>102</v>
      </c>
      <c r="S42" s="1" t="s">
        <v>103</v>
      </c>
      <c r="T42" s="1" t="s">
        <v>113</v>
      </c>
      <c r="U42" s="51"/>
    </row>
    <row r="43" spans="1:21" ht="75">
      <c r="A43" s="147"/>
      <c r="B43" s="149"/>
      <c r="C43" s="122" t="s">
        <v>734</v>
      </c>
      <c r="D43" s="101" t="s">
        <v>732</v>
      </c>
      <c r="E43" s="102" t="s">
        <v>738</v>
      </c>
      <c r="F43" s="102" t="s">
        <v>114</v>
      </c>
      <c r="G43" s="1" t="s">
        <v>115</v>
      </c>
      <c r="H43" s="1" t="s">
        <v>116</v>
      </c>
      <c r="I43" s="36">
        <v>44197</v>
      </c>
      <c r="J43" s="36">
        <v>44556</v>
      </c>
      <c r="K43" s="60">
        <f t="shared" si="4"/>
        <v>359</v>
      </c>
      <c r="L43" s="1">
        <v>0</v>
      </c>
      <c r="M43" s="1" t="s">
        <v>117</v>
      </c>
      <c r="N43" s="1" t="s">
        <v>118</v>
      </c>
      <c r="O43" s="1" t="s">
        <v>119</v>
      </c>
      <c r="P43" s="90">
        <v>0.9</v>
      </c>
      <c r="Q43" s="1" t="s">
        <v>128</v>
      </c>
      <c r="R43" s="1" t="s">
        <v>129</v>
      </c>
      <c r="S43" s="1" t="s">
        <v>130</v>
      </c>
      <c r="T43" s="1" t="s">
        <v>131</v>
      </c>
      <c r="U43" s="51"/>
    </row>
    <row r="44" spans="1:21" ht="90">
      <c r="A44" s="147"/>
      <c r="B44" s="149"/>
      <c r="C44" s="122"/>
      <c r="D44" s="101"/>
      <c r="E44" s="102"/>
      <c r="F44" s="102"/>
      <c r="G44" s="1" t="s">
        <v>120</v>
      </c>
      <c r="H44" s="1" t="s">
        <v>121</v>
      </c>
      <c r="I44" s="36">
        <v>44197</v>
      </c>
      <c r="J44" s="36">
        <v>44556</v>
      </c>
      <c r="K44" s="60">
        <f t="shared" si="4"/>
        <v>359</v>
      </c>
      <c r="L44" s="1"/>
      <c r="M44" s="1" t="s">
        <v>117</v>
      </c>
      <c r="N44" s="1" t="s">
        <v>122</v>
      </c>
      <c r="O44" s="1" t="s">
        <v>123</v>
      </c>
      <c r="P44" s="90">
        <v>0.9</v>
      </c>
      <c r="Q44" s="1" t="s">
        <v>101</v>
      </c>
      <c r="R44" s="1" t="s">
        <v>102</v>
      </c>
      <c r="S44" s="1" t="s">
        <v>103</v>
      </c>
      <c r="T44" s="1" t="s">
        <v>131</v>
      </c>
      <c r="U44" s="51"/>
    </row>
    <row r="45" spans="1:21" ht="90">
      <c r="A45" s="148"/>
      <c r="B45" s="150"/>
      <c r="C45" s="122"/>
      <c r="D45" s="101"/>
      <c r="E45" s="102"/>
      <c r="F45" s="102"/>
      <c r="G45" s="1" t="s">
        <v>124</v>
      </c>
      <c r="H45" s="1" t="s">
        <v>125</v>
      </c>
      <c r="I45" s="36">
        <v>44197</v>
      </c>
      <c r="J45" s="36">
        <v>44556</v>
      </c>
      <c r="K45" s="60">
        <f t="shared" si="4"/>
        <v>359</v>
      </c>
      <c r="L45" s="1"/>
      <c r="M45" s="1"/>
      <c r="N45" s="1" t="s">
        <v>126</v>
      </c>
      <c r="O45" s="1" t="s">
        <v>127</v>
      </c>
      <c r="P45" s="90">
        <v>0.9</v>
      </c>
      <c r="Q45" s="1" t="s">
        <v>101</v>
      </c>
      <c r="R45" s="1" t="s">
        <v>102</v>
      </c>
      <c r="S45" s="1" t="s">
        <v>103</v>
      </c>
      <c r="T45" s="1" t="s">
        <v>131</v>
      </c>
      <c r="U45" s="51"/>
    </row>
    <row r="46" spans="1:21" ht="75">
      <c r="A46" s="145" t="s">
        <v>22</v>
      </c>
      <c r="B46" s="151" t="s">
        <v>23</v>
      </c>
      <c r="C46" s="138" t="s">
        <v>24</v>
      </c>
      <c r="D46" s="99" t="s">
        <v>735</v>
      </c>
      <c r="E46" s="116" t="s">
        <v>748</v>
      </c>
      <c r="F46" s="114" t="s">
        <v>665</v>
      </c>
      <c r="G46" s="1" t="s">
        <v>666</v>
      </c>
      <c r="H46" s="1" t="s">
        <v>667</v>
      </c>
      <c r="I46" s="36">
        <v>44245</v>
      </c>
      <c r="J46" s="36">
        <v>44285</v>
      </c>
      <c r="K46" s="56">
        <f t="shared" si="4"/>
        <v>40</v>
      </c>
      <c r="L46" s="1"/>
      <c r="M46" s="1"/>
      <c r="N46" s="1" t="s">
        <v>770</v>
      </c>
      <c r="O46" s="10" t="s">
        <v>668</v>
      </c>
      <c r="P46" s="89">
        <v>0.9</v>
      </c>
      <c r="Q46" s="1" t="s">
        <v>654</v>
      </c>
      <c r="R46" s="1" t="s">
        <v>360</v>
      </c>
      <c r="S46" s="1" t="s">
        <v>655</v>
      </c>
      <c r="T46" s="1" t="s">
        <v>669</v>
      </c>
      <c r="U46" s="51"/>
    </row>
    <row r="47" spans="1:21" ht="225">
      <c r="A47" s="146"/>
      <c r="B47" s="152"/>
      <c r="C47" s="120"/>
      <c r="D47" s="100"/>
      <c r="E47" s="117"/>
      <c r="F47" s="115"/>
      <c r="G47" s="3" t="s">
        <v>749</v>
      </c>
      <c r="H47" s="3" t="s">
        <v>182</v>
      </c>
      <c r="I47" s="38">
        <v>44203</v>
      </c>
      <c r="J47" s="38">
        <v>44306</v>
      </c>
      <c r="K47" s="61">
        <f>J47-I47</f>
        <v>103</v>
      </c>
      <c r="L47" s="2">
        <v>0</v>
      </c>
      <c r="M47" s="2"/>
      <c r="N47" s="2" t="s">
        <v>183</v>
      </c>
      <c r="O47" s="2" t="s">
        <v>181</v>
      </c>
      <c r="P47" s="91">
        <v>0.9</v>
      </c>
      <c r="Q47" s="36" t="s">
        <v>128</v>
      </c>
      <c r="R47" s="1" t="s">
        <v>742</v>
      </c>
      <c r="S47" s="1" t="s">
        <v>149</v>
      </c>
      <c r="T47" s="1" t="s">
        <v>142</v>
      </c>
      <c r="U47" s="51"/>
    </row>
    <row r="48" spans="1:21" ht="120">
      <c r="A48" s="146"/>
      <c r="B48" s="152"/>
      <c r="C48" s="120"/>
      <c r="D48" s="100"/>
      <c r="E48" s="117"/>
      <c r="F48" s="115"/>
      <c r="G48" s="39" t="s">
        <v>759</v>
      </c>
      <c r="H48" s="4" t="s">
        <v>85</v>
      </c>
      <c r="I48" s="30">
        <v>44331</v>
      </c>
      <c r="J48" s="30">
        <v>44336</v>
      </c>
      <c r="K48" s="59">
        <f>J48-I48</f>
        <v>5</v>
      </c>
      <c r="L48" s="31">
        <v>0</v>
      </c>
      <c r="M48" s="24"/>
      <c r="N48" s="4" t="s">
        <v>86</v>
      </c>
      <c r="O48" s="4" t="s">
        <v>87</v>
      </c>
      <c r="P48" s="90">
        <v>0.8</v>
      </c>
      <c r="Q48" s="4" t="s">
        <v>36</v>
      </c>
      <c r="R48" s="4" t="s">
        <v>37</v>
      </c>
      <c r="S48" s="4" t="s">
        <v>38</v>
      </c>
      <c r="T48" s="24"/>
      <c r="U48" s="51"/>
    </row>
    <row r="49" spans="1:21" ht="120">
      <c r="A49" s="146"/>
      <c r="B49" s="152"/>
      <c r="C49" s="120"/>
      <c r="D49" s="100"/>
      <c r="E49" s="117"/>
      <c r="F49" s="115"/>
      <c r="G49" s="9" t="s">
        <v>750</v>
      </c>
      <c r="H49" s="9" t="s">
        <v>617</v>
      </c>
      <c r="I49" s="67">
        <v>44348</v>
      </c>
      <c r="J49" s="67">
        <v>44407</v>
      </c>
      <c r="K49" s="62">
        <f>J49-I49</f>
        <v>59</v>
      </c>
      <c r="L49" s="19"/>
      <c r="M49" s="19"/>
      <c r="N49" s="19" t="s">
        <v>618</v>
      </c>
      <c r="O49" s="19" t="s">
        <v>594</v>
      </c>
      <c r="P49" s="91">
        <v>0.9</v>
      </c>
      <c r="Q49" s="19" t="s">
        <v>584</v>
      </c>
      <c r="R49" s="19" t="s">
        <v>583</v>
      </c>
      <c r="S49" s="19" t="s">
        <v>584</v>
      </c>
      <c r="T49" s="19" t="s">
        <v>619</v>
      </c>
      <c r="U49" s="51"/>
    </row>
    <row r="50" spans="1:21" ht="75">
      <c r="A50" s="146"/>
      <c r="B50" s="152"/>
      <c r="C50" s="120"/>
      <c r="D50" s="100"/>
      <c r="E50" s="117"/>
      <c r="F50" s="115"/>
      <c r="G50" s="1" t="s">
        <v>670</v>
      </c>
      <c r="H50" s="1" t="s">
        <v>671</v>
      </c>
      <c r="I50" s="36">
        <v>44298</v>
      </c>
      <c r="J50" s="36">
        <v>44302</v>
      </c>
      <c r="K50" s="56">
        <f t="shared" si="4"/>
        <v>4</v>
      </c>
      <c r="L50" s="1"/>
      <c r="M50" s="1"/>
      <c r="N50" s="1" t="s">
        <v>672</v>
      </c>
      <c r="O50" s="10" t="s">
        <v>673</v>
      </c>
      <c r="P50" s="89">
        <v>0.9</v>
      </c>
      <c r="Q50" s="1" t="s">
        <v>654</v>
      </c>
      <c r="R50" s="1" t="s">
        <v>360</v>
      </c>
      <c r="S50" s="1" t="s">
        <v>655</v>
      </c>
      <c r="T50" s="1" t="s">
        <v>669</v>
      </c>
      <c r="U50" s="51"/>
    </row>
    <row r="51" spans="1:21" ht="60">
      <c r="A51" s="146"/>
      <c r="B51" s="152"/>
      <c r="C51" s="120"/>
      <c r="D51" s="100"/>
      <c r="E51" s="117"/>
      <c r="F51" s="115"/>
      <c r="G51" s="1" t="s">
        <v>674</v>
      </c>
      <c r="H51" s="1" t="s">
        <v>675</v>
      </c>
      <c r="I51" s="36">
        <v>44348</v>
      </c>
      <c r="J51" s="36">
        <v>44355</v>
      </c>
      <c r="K51" s="56">
        <f t="shared" si="4"/>
        <v>7</v>
      </c>
      <c r="L51" s="1"/>
      <c r="M51" s="1"/>
      <c r="N51" s="1" t="s">
        <v>676</v>
      </c>
      <c r="O51" s="10" t="s">
        <v>677</v>
      </c>
      <c r="P51" s="89">
        <v>0.9</v>
      </c>
      <c r="Q51" s="1" t="s">
        <v>678</v>
      </c>
      <c r="R51" s="1" t="s">
        <v>679</v>
      </c>
      <c r="S51" s="1"/>
      <c r="T51" s="1"/>
      <c r="U51" s="51"/>
    </row>
    <row r="52" spans="1:21" ht="45">
      <c r="A52" s="146"/>
      <c r="B52" s="152"/>
      <c r="C52" s="120"/>
      <c r="D52" s="100"/>
      <c r="E52" s="118"/>
      <c r="F52" s="110"/>
      <c r="G52" s="1" t="s">
        <v>680</v>
      </c>
      <c r="H52" s="1" t="s">
        <v>681</v>
      </c>
      <c r="I52" s="36">
        <v>44356</v>
      </c>
      <c r="J52" s="40">
        <v>44362</v>
      </c>
      <c r="K52" s="56">
        <f t="shared" si="4"/>
        <v>6</v>
      </c>
      <c r="L52" s="1"/>
      <c r="M52" s="1"/>
      <c r="N52" s="1" t="s">
        <v>682</v>
      </c>
      <c r="O52" s="10" t="s">
        <v>683</v>
      </c>
      <c r="P52" s="89">
        <v>0.9</v>
      </c>
      <c r="Q52" s="1" t="s">
        <v>654</v>
      </c>
      <c r="R52" s="1" t="s">
        <v>360</v>
      </c>
      <c r="S52" s="1" t="s">
        <v>655</v>
      </c>
      <c r="T52" s="1"/>
      <c r="U52" s="51"/>
    </row>
    <row r="53" spans="1:21" ht="60">
      <c r="A53" s="146"/>
      <c r="B53" s="152"/>
      <c r="C53" s="120"/>
      <c r="D53" s="100"/>
      <c r="E53" s="129" t="s">
        <v>627</v>
      </c>
      <c r="F53" s="116" t="s">
        <v>628</v>
      </c>
      <c r="G53" s="66" t="s">
        <v>629</v>
      </c>
      <c r="H53" s="42" t="s">
        <v>607</v>
      </c>
      <c r="I53" s="40">
        <v>44197</v>
      </c>
      <c r="J53" s="40">
        <v>44561</v>
      </c>
      <c r="K53" s="73">
        <f t="shared" ref="K53:K59" si="5">J53-I53</f>
        <v>364</v>
      </c>
      <c r="L53" s="42" t="s">
        <v>608</v>
      </c>
      <c r="M53" s="42"/>
      <c r="N53" s="42" t="s">
        <v>609</v>
      </c>
      <c r="O53" s="42" t="s">
        <v>590</v>
      </c>
      <c r="P53" s="91">
        <v>0.9</v>
      </c>
      <c r="Q53" s="10" t="s">
        <v>610</v>
      </c>
      <c r="R53" s="10" t="s">
        <v>611</v>
      </c>
      <c r="S53" s="10" t="s">
        <v>584</v>
      </c>
      <c r="T53" s="10" t="s">
        <v>534</v>
      </c>
      <c r="U53" s="51"/>
    </row>
    <row r="54" spans="1:21" ht="75">
      <c r="A54" s="146"/>
      <c r="B54" s="152"/>
      <c r="C54" s="120"/>
      <c r="D54" s="100"/>
      <c r="E54" s="130"/>
      <c r="F54" s="117"/>
      <c r="G54" s="66" t="s">
        <v>630</v>
      </c>
      <c r="H54" s="42" t="s">
        <v>741</v>
      </c>
      <c r="I54" s="40">
        <v>44197</v>
      </c>
      <c r="J54" s="40">
        <v>44560</v>
      </c>
      <c r="K54" s="73">
        <f t="shared" si="5"/>
        <v>363</v>
      </c>
      <c r="L54" s="42" t="s">
        <v>585</v>
      </c>
      <c r="M54" s="42"/>
      <c r="N54" s="82" t="s">
        <v>767</v>
      </c>
      <c r="O54" s="42" t="s">
        <v>594</v>
      </c>
      <c r="P54" s="91">
        <v>0.9</v>
      </c>
      <c r="Q54" s="10" t="s">
        <v>584</v>
      </c>
      <c r="R54" s="10" t="s">
        <v>583</v>
      </c>
      <c r="S54" s="10" t="s">
        <v>584</v>
      </c>
      <c r="T54" s="10" t="s">
        <v>534</v>
      </c>
      <c r="U54" s="51"/>
    </row>
    <row r="55" spans="1:21" ht="45">
      <c r="A55" s="146"/>
      <c r="B55" s="152"/>
      <c r="C55" s="120"/>
      <c r="D55" s="100"/>
      <c r="E55" s="130"/>
      <c r="F55" s="117"/>
      <c r="G55" s="85" t="s">
        <v>631</v>
      </c>
      <c r="H55" s="42" t="s">
        <v>612</v>
      </c>
      <c r="I55" s="40">
        <v>44197</v>
      </c>
      <c r="J55" s="40">
        <v>44531</v>
      </c>
      <c r="K55" s="73">
        <f t="shared" si="5"/>
        <v>334</v>
      </c>
      <c r="L55" s="42"/>
      <c r="M55" s="42"/>
      <c r="N55" s="42" t="s">
        <v>613</v>
      </c>
      <c r="O55" s="42" t="s">
        <v>594</v>
      </c>
      <c r="P55" s="91">
        <v>0.9</v>
      </c>
      <c r="Q55" s="10" t="s">
        <v>584</v>
      </c>
      <c r="R55" s="10" t="s">
        <v>583</v>
      </c>
      <c r="S55" s="10" t="s">
        <v>584</v>
      </c>
      <c r="T55" s="10" t="s">
        <v>534</v>
      </c>
      <c r="U55" s="51"/>
    </row>
    <row r="56" spans="1:21" ht="75">
      <c r="A56" s="146"/>
      <c r="B56" s="152"/>
      <c r="C56" s="120"/>
      <c r="D56" s="100"/>
      <c r="E56" s="130"/>
      <c r="F56" s="118"/>
      <c r="G56" s="66" t="s">
        <v>632</v>
      </c>
      <c r="H56" s="42" t="s">
        <v>614</v>
      </c>
      <c r="I56" s="68">
        <v>44197</v>
      </c>
      <c r="J56" s="68">
        <v>44561</v>
      </c>
      <c r="K56" s="73">
        <f t="shared" si="5"/>
        <v>364</v>
      </c>
      <c r="L56" s="42" t="s">
        <v>585</v>
      </c>
      <c r="M56" s="29" t="s">
        <v>615</v>
      </c>
      <c r="N56" s="29" t="s">
        <v>616</v>
      </c>
      <c r="O56" s="42" t="s">
        <v>594</v>
      </c>
      <c r="P56" s="91">
        <v>0.9</v>
      </c>
      <c r="Q56" s="10" t="s">
        <v>584</v>
      </c>
      <c r="R56" s="10" t="s">
        <v>583</v>
      </c>
      <c r="S56" s="10" t="s">
        <v>584</v>
      </c>
      <c r="T56" s="10" t="s">
        <v>534</v>
      </c>
      <c r="U56" s="51"/>
    </row>
    <row r="57" spans="1:21" ht="135">
      <c r="A57" s="146"/>
      <c r="B57" s="152"/>
      <c r="C57" s="120"/>
      <c r="D57" s="100"/>
      <c r="E57" s="130"/>
      <c r="F57" s="105" t="s">
        <v>751</v>
      </c>
      <c r="G57" s="4" t="s">
        <v>88</v>
      </c>
      <c r="H57" s="4" t="s">
        <v>89</v>
      </c>
      <c r="I57" s="30">
        <v>44336</v>
      </c>
      <c r="J57" s="30">
        <v>44367</v>
      </c>
      <c r="K57" s="59">
        <f t="shared" si="5"/>
        <v>31</v>
      </c>
      <c r="L57" s="31">
        <v>0</v>
      </c>
      <c r="M57" s="24"/>
      <c r="N57" s="4" t="s">
        <v>90</v>
      </c>
      <c r="O57" s="4" t="s">
        <v>87</v>
      </c>
      <c r="P57" s="90">
        <v>0.8</v>
      </c>
      <c r="Q57" s="4" t="s">
        <v>91</v>
      </c>
      <c r="R57" s="4" t="s">
        <v>92</v>
      </c>
      <c r="S57" s="4" t="s">
        <v>38</v>
      </c>
      <c r="T57" s="24"/>
      <c r="U57" s="51"/>
    </row>
    <row r="58" spans="1:21" ht="135">
      <c r="A58" s="146"/>
      <c r="B58" s="152"/>
      <c r="C58" s="120"/>
      <c r="D58" s="100"/>
      <c r="E58" s="130"/>
      <c r="F58" s="106"/>
      <c r="G58" s="4" t="s">
        <v>93</v>
      </c>
      <c r="H58" s="4" t="s">
        <v>94</v>
      </c>
      <c r="I58" s="30">
        <v>44367</v>
      </c>
      <c r="J58" s="30">
        <v>44378</v>
      </c>
      <c r="K58" s="59">
        <f t="shared" si="5"/>
        <v>11</v>
      </c>
      <c r="L58" s="31">
        <v>0</v>
      </c>
      <c r="M58" s="24"/>
      <c r="N58" s="4" t="s">
        <v>95</v>
      </c>
      <c r="O58" s="4" t="s">
        <v>87</v>
      </c>
      <c r="P58" s="90">
        <v>0.8</v>
      </c>
      <c r="Q58" s="4" t="s">
        <v>91</v>
      </c>
      <c r="R58" s="4" t="s">
        <v>92</v>
      </c>
      <c r="S58" s="4" t="s">
        <v>38</v>
      </c>
      <c r="T58" s="24"/>
      <c r="U58" s="51"/>
    </row>
    <row r="59" spans="1:21" ht="105">
      <c r="A59" s="146"/>
      <c r="B59" s="152"/>
      <c r="C59" s="120"/>
      <c r="D59" s="100"/>
      <c r="E59" s="131"/>
      <c r="F59" s="83" t="s">
        <v>752</v>
      </c>
      <c r="G59" s="3" t="s">
        <v>184</v>
      </c>
      <c r="H59" s="3" t="s">
        <v>185</v>
      </c>
      <c r="I59" s="38">
        <v>44307</v>
      </c>
      <c r="J59" s="38">
        <v>44397</v>
      </c>
      <c r="K59" s="61">
        <f t="shared" si="5"/>
        <v>90</v>
      </c>
      <c r="L59" s="2"/>
      <c r="M59" s="2"/>
      <c r="N59" s="2" t="s">
        <v>186</v>
      </c>
      <c r="O59" s="2" t="s">
        <v>187</v>
      </c>
      <c r="P59" s="92">
        <v>0.9</v>
      </c>
      <c r="Q59" s="1" t="s">
        <v>128</v>
      </c>
      <c r="R59" s="1" t="s">
        <v>742</v>
      </c>
      <c r="S59" s="1" t="s">
        <v>149</v>
      </c>
      <c r="T59" s="1" t="s">
        <v>142</v>
      </c>
      <c r="U59" s="51"/>
    </row>
    <row r="60" spans="1:21" ht="60">
      <c r="A60" s="146"/>
      <c r="B60" s="152"/>
      <c r="C60" s="120"/>
      <c r="D60" s="100"/>
      <c r="E60" s="116" t="s">
        <v>753</v>
      </c>
      <c r="F60" s="114" t="s">
        <v>684</v>
      </c>
      <c r="G60" s="42" t="s">
        <v>685</v>
      </c>
      <c r="H60" s="42" t="s">
        <v>686</v>
      </c>
      <c r="I60" s="40">
        <v>44396</v>
      </c>
      <c r="J60" s="40">
        <v>44426</v>
      </c>
      <c r="K60" s="56">
        <f t="shared" si="4"/>
        <v>30</v>
      </c>
      <c r="L60" s="1"/>
      <c r="M60" s="1"/>
      <c r="N60" s="1" t="s">
        <v>687</v>
      </c>
      <c r="O60" s="10" t="s">
        <v>688</v>
      </c>
      <c r="P60" s="93">
        <v>0.9</v>
      </c>
      <c r="Q60" s="1" t="s">
        <v>654</v>
      </c>
      <c r="R60" s="1" t="s">
        <v>360</v>
      </c>
      <c r="S60" s="1" t="s">
        <v>655</v>
      </c>
      <c r="T60" s="1" t="s">
        <v>534</v>
      </c>
      <c r="U60" s="51"/>
    </row>
    <row r="61" spans="1:21" ht="75">
      <c r="A61" s="146"/>
      <c r="B61" s="152"/>
      <c r="C61" s="120"/>
      <c r="D61" s="100"/>
      <c r="E61" s="117"/>
      <c r="F61" s="115"/>
      <c r="G61" s="42" t="s">
        <v>689</v>
      </c>
      <c r="H61" s="42" t="s">
        <v>690</v>
      </c>
      <c r="I61" s="40">
        <v>44427</v>
      </c>
      <c r="J61" s="40">
        <v>44440</v>
      </c>
      <c r="K61" s="56">
        <f t="shared" si="4"/>
        <v>13</v>
      </c>
      <c r="L61" s="1"/>
      <c r="M61" s="1"/>
      <c r="N61" s="1" t="s">
        <v>691</v>
      </c>
      <c r="O61" s="10" t="s">
        <v>692</v>
      </c>
      <c r="P61" s="93">
        <v>0.9</v>
      </c>
      <c r="Q61" s="1" t="s">
        <v>654</v>
      </c>
      <c r="R61" s="1" t="s">
        <v>360</v>
      </c>
      <c r="S61" s="1" t="s">
        <v>655</v>
      </c>
      <c r="T61" s="1" t="s">
        <v>534</v>
      </c>
      <c r="U61" s="51"/>
    </row>
    <row r="62" spans="1:21" ht="60">
      <c r="A62" s="146"/>
      <c r="B62" s="152"/>
      <c r="C62" s="120"/>
      <c r="D62" s="100"/>
      <c r="E62" s="117"/>
      <c r="F62" s="115"/>
      <c r="G62" s="42" t="s">
        <v>693</v>
      </c>
      <c r="H62" s="42" t="s">
        <v>675</v>
      </c>
      <c r="I62" s="40">
        <v>44441</v>
      </c>
      <c r="J62" s="40">
        <v>44448</v>
      </c>
      <c r="K62" s="56">
        <f t="shared" si="4"/>
        <v>7</v>
      </c>
      <c r="L62" s="1"/>
      <c r="M62" s="1"/>
      <c r="N62" s="1" t="s">
        <v>694</v>
      </c>
      <c r="O62" s="1" t="s">
        <v>695</v>
      </c>
      <c r="P62" s="93">
        <v>0.8</v>
      </c>
      <c r="Q62" s="1" t="s">
        <v>678</v>
      </c>
      <c r="R62" s="1" t="s">
        <v>679</v>
      </c>
      <c r="S62" s="1" t="s">
        <v>655</v>
      </c>
      <c r="T62" s="1" t="s">
        <v>534</v>
      </c>
      <c r="U62" s="51"/>
    </row>
    <row r="63" spans="1:21" ht="90">
      <c r="A63" s="146"/>
      <c r="B63" s="152"/>
      <c r="C63" s="120"/>
      <c r="D63" s="100"/>
      <c r="E63" s="117"/>
      <c r="F63" s="110"/>
      <c r="G63" s="42" t="s">
        <v>696</v>
      </c>
      <c r="H63" s="42" t="s">
        <v>697</v>
      </c>
      <c r="I63" s="40">
        <v>44449</v>
      </c>
      <c r="J63" s="40">
        <v>44454</v>
      </c>
      <c r="K63" s="56">
        <f t="shared" si="4"/>
        <v>5</v>
      </c>
      <c r="L63" s="1"/>
      <c r="M63" s="1"/>
      <c r="N63" s="1" t="s">
        <v>698</v>
      </c>
      <c r="O63" s="1" t="s">
        <v>699</v>
      </c>
      <c r="P63" s="93">
        <v>0.9</v>
      </c>
      <c r="Q63" s="1" t="s">
        <v>654</v>
      </c>
      <c r="R63" s="1" t="s">
        <v>360</v>
      </c>
      <c r="S63" s="1" t="s">
        <v>655</v>
      </c>
      <c r="T63" s="1" t="s">
        <v>534</v>
      </c>
      <c r="U63" s="51"/>
    </row>
    <row r="64" spans="1:21" ht="60">
      <c r="A64" s="146"/>
      <c r="B64" s="152"/>
      <c r="C64" s="120"/>
      <c r="D64" s="100"/>
      <c r="E64" s="117"/>
      <c r="F64" s="114" t="s">
        <v>700</v>
      </c>
      <c r="G64" s="1" t="s">
        <v>701</v>
      </c>
      <c r="H64" s="1" t="s">
        <v>702</v>
      </c>
      <c r="I64" s="36">
        <v>44421</v>
      </c>
      <c r="J64" s="36">
        <v>44427</v>
      </c>
      <c r="K64" s="56">
        <f t="shared" si="4"/>
        <v>6</v>
      </c>
      <c r="L64" s="1"/>
      <c r="M64" s="1"/>
      <c r="N64" s="1" t="s">
        <v>703</v>
      </c>
      <c r="O64" s="10" t="s">
        <v>704</v>
      </c>
      <c r="P64" s="93">
        <v>0.9</v>
      </c>
      <c r="Q64" s="10" t="s">
        <v>705</v>
      </c>
      <c r="R64" s="1" t="s">
        <v>641</v>
      </c>
      <c r="S64" s="10" t="s">
        <v>642</v>
      </c>
      <c r="T64" s="1" t="s">
        <v>706</v>
      </c>
      <c r="U64" s="51"/>
    </row>
    <row r="65" spans="1:21" ht="75">
      <c r="A65" s="146"/>
      <c r="B65" s="152"/>
      <c r="C65" s="120"/>
      <c r="D65" s="100"/>
      <c r="E65" s="117"/>
      <c r="F65" s="115"/>
      <c r="G65" s="1" t="s">
        <v>707</v>
      </c>
      <c r="H65" s="1" t="s">
        <v>708</v>
      </c>
      <c r="I65" s="36">
        <v>44428</v>
      </c>
      <c r="J65" s="36">
        <v>44433</v>
      </c>
      <c r="K65" s="56">
        <f t="shared" si="4"/>
        <v>5</v>
      </c>
      <c r="L65" s="1"/>
      <c r="M65" s="1"/>
      <c r="N65" s="1" t="s">
        <v>709</v>
      </c>
      <c r="O65" s="10" t="s">
        <v>710</v>
      </c>
      <c r="P65" s="93">
        <v>0.85</v>
      </c>
      <c r="Q65" s="10" t="s">
        <v>705</v>
      </c>
      <c r="R65" s="1" t="s">
        <v>641</v>
      </c>
      <c r="S65" s="10" t="s">
        <v>642</v>
      </c>
      <c r="T65" s="1" t="s">
        <v>360</v>
      </c>
      <c r="U65" s="51"/>
    </row>
    <row r="66" spans="1:21" ht="75">
      <c r="A66" s="146"/>
      <c r="B66" s="152"/>
      <c r="C66" s="120"/>
      <c r="D66" s="100"/>
      <c r="E66" s="117"/>
      <c r="F66" s="115"/>
      <c r="G66" s="1" t="s">
        <v>711</v>
      </c>
      <c r="H66" s="1" t="s">
        <v>712</v>
      </c>
      <c r="I66" s="36">
        <v>44434</v>
      </c>
      <c r="J66" s="36">
        <v>44445</v>
      </c>
      <c r="K66" s="56">
        <f t="shared" si="4"/>
        <v>11</v>
      </c>
      <c r="L66" s="1"/>
      <c r="M66" s="1"/>
      <c r="N66" s="1" t="s">
        <v>713</v>
      </c>
      <c r="O66" s="10" t="s">
        <v>714</v>
      </c>
      <c r="P66" s="93">
        <v>0.9</v>
      </c>
      <c r="Q66" s="10" t="s">
        <v>705</v>
      </c>
      <c r="R66" s="1" t="s">
        <v>641</v>
      </c>
      <c r="S66" s="10" t="s">
        <v>642</v>
      </c>
      <c r="T66" s="1"/>
      <c r="U66" s="51"/>
    </row>
    <row r="67" spans="1:21" ht="75">
      <c r="A67" s="146"/>
      <c r="B67" s="152"/>
      <c r="C67" s="120"/>
      <c r="D67" s="100"/>
      <c r="E67" s="117"/>
      <c r="F67" s="115"/>
      <c r="G67" s="1" t="s">
        <v>715</v>
      </c>
      <c r="H67" s="1" t="s">
        <v>716</v>
      </c>
      <c r="I67" s="36">
        <v>44446</v>
      </c>
      <c r="J67" s="36">
        <v>44449</v>
      </c>
      <c r="K67" s="56">
        <f t="shared" si="4"/>
        <v>3</v>
      </c>
      <c r="L67" s="1"/>
      <c r="M67" s="1"/>
      <c r="N67" s="1" t="s">
        <v>717</v>
      </c>
      <c r="O67" s="10" t="s">
        <v>718</v>
      </c>
      <c r="P67" s="93">
        <v>0.9</v>
      </c>
      <c r="Q67" s="10" t="s">
        <v>705</v>
      </c>
      <c r="R67" s="1" t="s">
        <v>641</v>
      </c>
      <c r="S67" s="10" t="s">
        <v>642</v>
      </c>
      <c r="T67" s="1" t="s">
        <v>706</v>
      </c>
      <c r="U67" s="51"/>
    </row>
    <row r="68" spans="1:21" ht="60">
      <c r="A68" s="146"/>
      <c r="B68" s="152"/>
      <c r="C68" s="120"/>
      <c r="D68" s="100"/>
      <c r="E68" s="117"/>
      <c r="F68" s="115"/>
      <c r="G68" s="1" t="s">
        <v>719</v>
      </c>
      <c r="H68" s="1" t="s">
        <v>720</v>
      </c>
      <c r="I68" s="36">
        <v>44452</v>
      </c>
      <c r="J68" s="36">
        <v>44454</v>
      </c>
      <c r="K68" s="56">
        <f t="shared" si="4"/>
        <v>2</v>
      </c>
      <c r="L68" s="1"/>
      <c r="M68" s="1"/>
      <c r="N68" s="1" t="s">
        <v>721</v>
      </c>
      <c r="O68" s="1" t="s">
        <v>722</v>
      </c>
      <c r="P68" s="93">
        <v>0.9</v>
      </c>
      <c r="Q68" s="10" t="s">
        <v>705</v>
      </c>
      <c r="R68" s="1" t="s">
        <v>641</v>
      </c>
      <c r="S68" s="10" t="s">
        <v>642</v>
      </c>
      <c r="T68" s="1"/>
      <c r="U68" s="51"/>
    </row>
    <row r="69" spans="1:21" ht="90">
      <c r="A69" s="146"/>
      <c r="B69" s="152"/>
      <c r="C69" s="120"/>
      <c r="D69" s="100"/>
      <c r="E69" s="117"/>
      <c r="F69" s="115"/>
      <c r="G69" s="1" t="s">
        <v>723</v>
      </c>
      <c r="H69" s="1" t="s">
        <v>724</v>
      </c>
      <c r="I69" s="36">
        <v>44455</v>
      </c>
      <c r="J69" s="36">
        <v>44461</v>
      </c>
      <c r="K69" s="56">
        <f t="shared" si="4"/>
        <v>6</v>
      </c>
      <c r="L69" s="1"/>
      <c r="M69" s="1"/>
      <c r="N69" s="1" t="s">
        <v>725</v>
      </c>
      <c r="O69" s="1" t="s">
        <v>726</v>
      </c>
      <c r="P69" s="93">
        <v>0.9</v>
      </c>
      <c r="Q69" s="10" t="s">
        <v>705</v>
      </c>
      <c r="R69" s="1" t="s">
        <v>641</v>
      </c>
      <c r="S69" s="10" t="s">
        <v>642</v>
      </c>
      <c r="T69" s="1" t="s">
        <v>706</v>
      </c>
      <c r="U69" s="51"/>
    </row>
    <row r="70" spans="1:21" ht="60">
      <c r="A70" s="146"/>
      <c r="B70" s="152"/>
      <c r="C70" s="120"/>
      <c r="D70" s="100"/>
      <c r="E70" s="117"/>
      <c r="F70" s="115"/>
      <c r="G70" s="1" t="s">
        <v>727</v>
      </c>
      <c r="H70" s="1" t="s">
        <v>675</v>
      </c>
      <c r="I70" s="36">
        <v>44462</v>
      </c>
      <c r="J70" s="36">
        <v>44469</v>
      </c>
      <c r="K70" s="56">
        <f t="shared" si="4"/>
        <v>7</v>
      </c>
      <c r="L70" s="1"/>
      <c r="M70" s="1"/>
      <c r="N70" s="1" t="s">
        <v>245</v>
      </c>
      <c r="O70" s="1" t="s">
        <v>695</v>
      </c>
      <c r="P70" s="93">
        <v>0.8</v>
      </c>
      <c r="Q70" s="1" t="s">
        <v>678</v>
      </c>
      <c r="R70" s="1" t="s">
        <v>679</v>
      </c>
      <c r="S70" s="1"/>
      <c r="T70" s="1"/>
      <c r="U70" s="51"/>
    </row>
    <row r="71" spans="1:21" ht="60">
      <c r="A71" s="146"/>
      <c r="B71" s="152"/>
      <c r="C71" s="120"/>
      <c r="D71" s="100"/>
      <c r="E71" s="118"/>
      <c r="F71" s="110"/>
      <c r="G71" s="1" t="s">
        <v>728</v>
      </c>
      <c r="H71" s="1" t="s">
        <v>729</v>
      </c>
      <c r="I71" s="36">
        <v>44470</v>
      </c>
      <c r="J71" s="36">
        <v>44501</v>
      </c>
      <c r="K71" s="56">
        <f t="shared" si="4"/>
        <v>31</v>
      </c>
      <c r="L71" s="1"/>
      <c r="M71" s="1"/>
      <c r="N71" s="1" t="s">
        <v>730</v>
      </c>
      <c r="O71" s="1" t="s">
        <v>699</v>
      </c>
      <c r="P71" s="93">
        <v>0.9</v>
      </c>
      <c r="Q71" s="10" t="s">
        <v>731</v>
      </c>
      <c r="R71" s="1" t="s">
        <v>641</v>
      </c>
      <c r="S71" s="10" t="s">
        <v>642</v>
      </c>
      <c r="T71" s="1"/>
      <c r="U71" s="51"/>
    </row>
    <row r="72" spans="1:21" ht="135">
      <c r="A72" s="146"/>
      <c r="B72" s="152"/>
      <c r="C72" s="120"/>
      <c r="D72" s="100"/>
      <c r="E72" s="114" t="s">
        <v>353</v>
      </c>
      <c r="F72" s="114" t="s">
        <v>354</v>
      </c>
      <c r="G72" s="1" t="s">
        <v>355</v>
      </c>
      <c r="H72" s="1" t="s">
        <v>356</v>
      </c>
      <c r="I72" s="36">
        <v>44237</v>
      </c>
      <c r="J72" s="36">
        <v>44240</v>
      </c>
      <c r="K72" s="56">
        <f t="shared" ref="K72" si="6">J72-I72</f>
        <v>3</v>
      </c>
      <c r="L72" s="1"/>
      <c r="M72" s="1"/>
      <c r="N72" s="1" t="s">
        <v>357</v>
      </c>
      <c r="O72" s="1" t="s">
        <v>358</v>
      </c>
      <c r="P72" s="93">
        <v>0.9</v>
      </c>
      <c r="Q72" s="1" t="s">
        <v>359</v>
      </c>
      <c r="R72" s="1" t="s">
        <v>360</v>
      </c>
      <c r="S72" s="1" t="s">
        <v>361</v>
      </c>
      <c r="T72" s="1" t="s">
        <v>362</v>
      </c>
      <c r="U72" s="51"/>
    </row>
    <row r="73" spans="1:21" ht="150">
      <c r="A73" s="146"/>
      <c r="B73" s="152"/>
      <c r="C73" s="120"/>
      <c r="D73" s="100"/>
      <c r="E73" s="115"/>
      <c r="F73" s="115"/>
      <c r="G73" s="1" t="s">
        <v>363</v>
      </c>
      <c r="H73" s="1" t="s">
        <v>364</v>
      </c>
      <c r="I73" s="36">
        <v>44326</v>
      </c>
      <c r="J73" s="36">
        <v>44342</v>
      </c>
      <c r="K73" s="56">
        <f t="shared" si="3"/>
        <v>16</v>
      </c>
      <c r="L73" s="1"/>
      <c r="M73" s="1"/>
      <c r="N73" s="1" t="s">
        <v>365</v>
      </c>
      <c r="O73" s="1" t="s">
        <v>366</v>
      </c>
      <c r="P73" s="93">
        <v>0.9</v>
      </c>
      <c r="Q73" s="1" t="s">
        <v>359</v>
      </c>
      <c r="R73" s="1" t="s">
        <v>360</v>
      </c>
      <c r="S73" s="1" t="s">
        <v>361</v>
      </c>
      <c r="T73" s="1" t="s">
        <v>362</v>
      </c>
      <c r="U73" s="51"/>
    </row>
    <row r="74" spans="1:21" ht="60">
      <c r="A74" s="146"/>
      <c r="B74" s="152"/>
      <c r="C74" s="120"/>
      <c r="D74" s="100"/>
      <c r="E74" s="115"/>
      <c r="F74" s="115"/>
      <c r="G74" s="1" t="s">
        <v>367</v>
      </c>
      <c r="H74" s="1" t="s">
        <v>368</v>
      </c>
      <c r="I74" s="36">
        <v>44284</v>
      </c>
      <c r="J74" s="36">
        <v>44286</v>
      </c>
      <c r="K74" s="56">
        <f t="shared" si="3"/>
        <v>2</v>
      </c>
      <c r="L74" s="1"/>
      <c r="M74" s="1"/>
      <c r="N74" s="1" t="s">
        <v>369</v>
      </c>
      <c r="O74" s="1" t="s">
        <v>370</v>
      </c>
      <c r="P74" s="93">
        <v>0.9</v>
      </c>
      <c r="Q74" s="1" t="s">
        <v>371</v>
      </c>
      <c r="R74" s="1" t="s">
        <v>360</v>
      </c>
      <c r="S74" s="1"/>
      <c r="T74" s="1" t="s">
        <v>362</v>
      </c>
      <c r="U74" s="51"/>
    </row>
    <row r="75" spans="1:21" ht="45">
      <c r="A75" s="146"/>
      <c r="B75" s="152"/>
      <c r="C75" s="120"/>
      <c r="D75" s="100"/>
      <c r="E75" s="115"/>
      <c r="F75" s="110"/>
      <c r="G75" s="1" t="s">
        <v>372</v>
      </c>
      <c r="H75" s="1" t="s">
        <v>373</v>
      </c>
      <c r="I75" s="36">
        <v>44291</v>
      </c>
      <c r="J75" s="36">
        <v>44561</v>
      </c>
      <c r="K75" s="56">
        <f t="shared" si="3"/>
        <v>270</v>
      </c>
      <c r="L75" s="1"/>
      <c r="M75" s="1"/>
      <c r="N75" s="1" t="s">
        <v>374</v>
      </c>
      <c r="O75" s="1" t="s">
        <v>375</v>
      </c>
      <c r="P75" s="93">
        <v>0.9</v>
      </c>
      <c r="Q75" s="1" t="s">
        <v>359</v>
      </c>
      <c r="R75" s="1" t="s">
        <v>360</v>
      </c>
      <c r="S75" s="1" t="s">
        <v>361</v>
      </c>
      <c r="T75" s="1" t="s">
        <v>362</v>
      </c>
      <c r="U75" s="51"/>
    </row>
    <row r="76" spans="1:21" ht="75">
      <c r="A76" s="146"/>
      <c r="B76" s="152"/>
      <c r="C76" s="120"/>
      <c r="D76" s="100"/>
      <c r="E76" s="115"/>
      <c r="F76" s="116" t="s">
        <v>754</v>
      </c>
      <c r="G76" s="42" t="s">
        <v>376</v>
      </c>
      <c r="H76" s="42" t="s">
        <v>377</v>
      </c>
      <c r="I76" s="40">
        <v>44386</v>
      </c>
      <c r="J76" s="40">
        <v>44389</v>
      </c>
      <c r="K76" s="56">
        <f t="shared" si="3"/>
        <v>3</v>
      </c>
      <c r="L76" s="1"/>
      <c r="M76" s="1"/>
      <c r="N76" s="1" t="s">
        <v>378</v>
      </c>
      <c r="O76" s="1" t="s">
        <v>379</v>
      </c>
      <c r="P76" s="93">
        <v>0.9</v>
      </c>
      <c r="Q76" s="1" t="s">
        <v>380</v>
      </c>
      <c r="R76" s="1" t="s">
        <v>360</v>
      </c>
      <c r="S76" s="1" t="s">
        <v>361</v>
      </c>
      <c r="T76" s="1"/>
      <c r="U76" s="51"/>
    </row>
    <row r="77" spans="1:21" ht="135">
      <c r="A77" s="146"/>
      <c r="B77" s="152"/>
      <c r="C77" s="120"/>
      <c r="D77" s="100"/>
      <c r="E77" s="115"/>
      <c r="F77" s="115"/>
      <c r="G77" s="42" t="s">
        <v>381</v>
      </c>
      <c r="H77" s="42" t="s">
        <v>382</v>
      </c>
      <c r="I77" s="40">
        <v>44390</v>
      </c>
      <c r="J77" s="40">
        <v>44397</v>
      </c>
      <c r="K77" s="56">
        <f t="shared" si="3"/>
        <v>7</v>
      </c>
      <c r="L77" s="1"/>
      <c r="M77" s="1"/>
      <c r="N77" s="1" t="s">
        <v>383</v>
      </c>
      <c r="O77" s="1" t="s">
        <v>384</v>
      </c>
      <c r="P77" s="93">
        <v>0.9</v>
      </c>
      <c r="Q77" s="1" t="s">
        <v>385</v>
      </c>
      <c r="R77" s="1" t="s">
        <v>360</v>
      </c>
      <c r="S77" s="1" t="s">
        <v>361</v>
      </c>
      <c r="T77" s="1"/>
      <c r="U77" s="51"/>
    </row>
    <row r="78" spans="1:21" ht="150">
      <c r="A78" s="146"/>
      <c r="B78" s="152"/>
      <c r="C78" s="120"/>
      <c r="D78" s="100"/>
      <c r="E78" s="115"/>
      <c r="F78" s="115"/>
      <c r="G78" s="42" t="s">
        <v>386</v>
      </c>
      <c r="H78" s="42" t="s">
        <v>387</v>
      </c>
      <c r="I78" s="40">
        <v>44398</v>
      </c>
      <c r="J78" s="40">
        <v>44447</v>
      </c>
      <c r="K78" s="56">
        <f t="shared" si="3"/>
        <v>49</v>
      </c>
      <c r="L78" s="1"/>
      <c r="M78" s="1"/>
      <c r="N78" s="1" t="s">
        <v>365</v>
      </c>
      <c r="O78" s="1" t="s">
        <v>388</v>
      </c>
      <c r="P78" s="93">
        <v>0.9</v>
      </c>
      <c r="Q78" s="1" t="s">
        <v>385</v>
      </c>
      <c r="R78" s="1" t="s">
        <v>360</v>
      </c>
      <c r="S78" s="1" t="s">
        <v>361</v>
      </c>
      <c r="T78" s="1"/>
      <c r="U78" s="51"/>
    </row>
    <row r="79" spans="1:21" ht="60">
      <c r="A79" s="146"/>
      <c r="B79" s="152"/>
      <c r="C79" s="120"/>
      <c r="D79" s="100"/>
      <c r="E79" s="115"/>
      <c r="F79" s="115"/>
      <c r="G79" s="42" t="s">
        <v>389</v>
      </c>
      <c r="H79" s="42" t="s">
        <v>390</v>
      </c>
      <c r="I79" s="40">
        <v>44448</v>
      </c>
      <c r="J79" s="40">
        <v>44455</v>
      </c>
      <c r="K79" s="56">
        <f t="shared" si="3"/>
        <v>7</v>
      </c>
      <c r="L79" s="1"/>
      <c r="M79" s="1"/>
      <c r="N79" s="1" t="s">
        <v>369</v>
      </c>
      <c r="O79" s="1" t="s">
        <v>391</v>
      </c>
      <c r="P79" s="93">
        <v>0.9</v>
      </c>
      <c r="Q79" s="1" t="s">
        <v>371</v>
      </c>
      <c r="R79" s="1" t="s">
        <v>360</v>
      </c>
      <c r="S79" s="1"/>
      <c r="T79" s="1"/>
      <c r="U79" s="51"/>
    </row>
    <row r="80" spans="1:21" ht="45">
      <c r="A80" s="146"/>
      <c r="B80" s="152"/>
      <c r="C80" s="120"/>
      <c r="D80" s="100"/>
      <c r="E80" s="115"/>
      <c r="F80" s="110"/>
      <c r="G80" s="42" t="s">
        <v>392</v>
      </c>
      <c r="H80" s="42" t="s">
        <v>373</v>
      </c>
      <c r="I80" s="40">
        <v>44456</v>
      </c>
      <c r="J80" s="40">
        <v>44561</v>
      </c>
      <c r="K80" s="56">
        <f t="shared" si="3"/>
        <v>105</v>
      </c>
      <c r="L80" s="1"/>
      <c r="M80" s="1"/>
      <c r="N80" s="1" t="s">
        <v>374</v>
      </c>
      <c r="O80" s="1" t="s">
        <v>393</v>
      </c>
      <c r="P80" s="93">
        <v>0.9</v>
      </c>
      <c r="Q80" s="1" t="s">
        <v>394</v>
      </c>
      <c r="R80" s="1" t="s">
        <v>360</v>
      </c>
      <c r="S80" s="1" t="s">
        <v>361</v>
      </c>
      <c r="T80" s="1" t="s">
        <v>395</v>
      </c>
      <c r="U80" s="51"/>
    </row>
    <row r="81" spans="1:21" ht="90">
      <c r="A81" s="146"/>
      <c r="B81" s="152"/>
      <c r="C81" s="120"/>
      <c r="D81" s="100"/>
      <c r="E81" s="115"/>
      <c r="F81" s="116" t="s">
        <v>755</v>
      </c>
      <c r="G81" s="1" t="s">
        <v>396</v>
      </c>
      <c r="H81" s="1" t="s">
        <v>397</v>
      </c>
      <c r="I81" s="36">
        <v>44291</v>
      </c>
      <c r="J81" s="36">
        <v>44543</v>
      </c>
      <c r="K81" s="56">
        <f t="shared" si="3"/>
        <v>252</v>
      </c>
      <c r="L81" s="1"/>
      <c r="M81" s="1"/>
      <c r="N81" s="1" t="s">
        <v>398</v>
      </c>
      <c r="O81" s="1" t="s">
        <v>399</v>
      </c>
      <c r="P81" s="93">
        <v>0.9</v>
      </c>
      <c r="Q81" s="1" t="s">
        <v>400</v>
      </c>
      <c r="R81" s="1" t="s">
        <v>401</v>
      </c>
      <c r="S81" s="1" t="s">
        <v>361</v>
      </c>
      <c r="T81" s="1" t="s">
        <v>402</v>
      </c>
      <c r="U81" s="51"/>
    </row>
    <row r="82" spans="1:21" ht="90">
      <c r="A82" s="146"/>
      <c r="B82" s="152"/>
      <c r="C82" s="120"/>
      <c r="D82" s="100"/>
      <c r="E82" s="115"/>
      <c r="F82" s="110"/>
      <c r="G82" s="1" t="s">
        <v>403</v>
      </c>
      <c r="H82" s="1" t="s">
        <v>404</v>
      </c>
      <c r="I82" s="36">
        <v>44348</v>
      </c>
      <c r="J82" s="36">
        <v>44545</v>
      </c>
      <c r="K82" s="56">
        <f t="shared" si="3"/>
        <v>197</v>
      </c>
      <c r="L82" s="1"/>
      <c r="M82" s="1"/>
      <c r="N82" s="1" t="s">
        <v>405</v>
      </c>
      <c r="O82" s="1" t="s">
        <v>406</v>
      </c>
      <c r="P82" s="93">
        <v>0.9</v>
      </c>
      <c r="Q82" s="1" t="s">
        <v>400</v>
      </c>
      <c r="R82" s="1" t="s">
        <v>401</v>
      </c>
      <c r="S82" s="1" t="s">
        <v>361</v>
      </c>
      <c r="T82" s="1" t="s">
        <v>402</v>
      </c>
      <c r="U82" s="51"/>
    </row>
    <row r="83" spans="1:21" ht="60">
      <c r="A83" s="146"/>
      <c r="B83" s="152"/>
      <c r="C83" s="120"/>
      <c r="D83" s="100"/>
      <c r="E83" s="115"/>
      <c r="F83" s="107" t="s">
        <v>329</v>
      </c>
      <c r="G83" s="11" t="s">
        <v>330</v>
      </c>
      <c r="H83" s="80" t="s">
        <v>768</v>
      </c>
      <c r="I83" s="41">
        <v>44308</v>
      </c>
      <c r="J83" s="41">
        <v>44316</v>
      </c>
      <c r="K83" s="8">
        <v>7</v>
      </c>
      <c r="L83" s="43"/>
      <c r="M83" s="10"/>
      <c r="N83" s="10" t="s">
        <v>331</v>
      </c>
      <c r="O83" s="10" t="s">
        <v>332</v>
      </c>
      <c r="P83" s="89">
        <v>0.9</v>
      </c>
      <c r="Q83" s="10" t="s">
        <v>333</v>
      </c>
      <c r="R83" s="10" t="s">
        <v>334</v>
      </c>
      <c r="S83" s="10" t="s">
        <v>335</v>
      </c>
      <c r="T83" s="10" t="s">
        <v>336</v>
      </c>
      <c r="U83" s="51"/>
    </row>
    <row r="84" spans="1:21" ht="60">
      <c r="A84" s="146"/>
      <c r="B84" s="152"/>
      <c r="C84" s="120"/>
      <c r="D84" s="100"/>
      <c r="E84" s="115"/>
      <c r="F84" s="108"/>
      <c r="G84" s="11" t="s">
        <v>337</v>
      </c>
      <c r="H84" s="10" t="s">
        <v>338</v>
      </c>
      <c r="I84" s="41">
        <v>44333</v>
      </c>
      <c r="J84" s="41">
        <v>44337</v>
      </c>
      <c r="K84" s="8">
        <v>5</v>
      </c>
      <c r="L84" s="43"/>
      <c r="M84" s="10"/>
      <c r="N84" s="10" t="s">
        <v>339</v>
      </c>
      <c r="O84" s="10" t="s">
        <v>340</v>
      </c>
      <c r="P84" s="89">
        <v>0.9</v>
      </c>
      <c r="Q84" s="10" t="s">
        <v>341</v>
      </c>
      <c r="R84" s="10" t="s">
        <v>334</v>
      </c>
      <c r="S84" s="10" t="s">
        <v>335</v>
      </c>
      <c r="T84" s="10" t="s">
        <v>336</v>
      </c>
      <c r="U84" s="51"/>
    </row>
    <row r="85" spans="1:21" ht="105">
      <c r="A85" s="146"/>
      <c r="B85" s="152"/>
      <c r="C85" s="120"/>
      <c r="D85" s="100"/>
      <c r="E85" s="115"/>
      <c r="F85" s="108"/>
      <c r="G85" s="11" t="s">
        <v>771</v>
      </c>
      <c r="H85" s="80" t="s">
        <v>772</v>
      </c>
      <c r="I85" s="41">
        <v>44361</v>
      </c>
      <c r="J85" s="41">
        <v>44365</v>
      </c>
      <c r="K85" s="8">
        <v>5</v>
      </c>
      <c r="L85" s="43"/>
      <c r="M85" s="10"/>
      <c r="N85" s="10" t="s">
        <v>351</v>
      </c>
      <c r="O85" s="10" t="s">
        <v>352</v>
      </c>
      <c r="P85" s="89">
        <v>0.9</v>
      </c>
      <c r="Q85" s="10" t="s">
        <v>341</v>
      </c>
      <c r="R85" s="10" t="s">
        <v>334</v>
      </c>
      <c r="S85" s="10" t="s">
        <v>335</v>
      </c>
      <c r="T85" s="10" t="s">
        <v>336</v>
      </c>
      <c r="U85" s="51"/>
    </row>
    <row r="86" spans="1:21" ht="60">
      <c r="A86" s="146"/>
      <c r="B86" s="152"/>
      <c r="C86" s="120"/>
      <c r="D86" s="100"/>
      <c r="E86" s="115"/>
      <c r="F86" s="108"/>
      <c r="G86" s="11" t="s">
        <v>342</v>
      </c>
      <c r="H86" s="10" t="s">
        <v>343</v>
      </c>
      <c r="I86" s="41">
        <v>44368</v>
      </c>
      <c r="J86" s="41">
        <v>44407</v>
      </c>
      <c r="K86" s="8">
        <v>5</v>
      </c>
      <c r="L86" s="43"/>
      <c r="M86" s="10"/>
      <c r="N86" s="10" t="s">
        <v>331</v>
      </c>
      <c r="O86" s="10" t="s">
        <v>344</v>
      </c>
      <c r="P86" s="89">
        <v>0.9</v>
      </c>
      <c r="Q86" s="10" t="s">
        <v>345</v>
      </c>
      <c r="R86" s="10" t="s">
        <v>334</v>
      </c>
      <c r="S86" s="10" t="s">
        <v>335</v>
      </c>
      <c r="T86" s="10" t="s">
        <v>346</v>
      </c>
      <c r="U86" s="51"/>
    </row>
    <row r="87" spans="1:21" ht="75">
      <c r="A87" s="146"/>
      <c r="B87" s="152"/>
      <c r="C87" s="120"/>
      <c r="D87" s="100"/>
      <c r="E87" s="115"/>
      <c r="F87" s="108"/>
      <c r="G87" s="11" t="s">
        <v>347</v>
      </c>
      <c r="H87" s="10" t="s">
        <v>348</v>
      </c>
      <c r="I87" s="41">
        <v>44379</v>
      </c>
      <c r="J87" s="41">
        <v>44561</v>
      </c>
      <c r="K87" s="8">
        <v>5</v>
      </c>
      <c r="L87" s="43"/>
      <c r="M87" s="10"/>
      <c r="N87" s="10" t="s">
        <v>349</v>
      </c>
      <c r="O87" s="10" t="s">
        <v>350</v>
      </c>
      <c r="P87" s="89">
        <v>0.9</v>
      </c>
      <c r="Q87" s="10" t="s">
        <v>345</v>
      </c>
      <c r="R87" s="10" t="s">
        <v>334</v>
      </c>
      <c r="S87" s="10" t="s">
        <v>335</v>
      </c>
      <c r="T87" s="10" t="s">
        <v>336</v>
      </c>
      <c r="U87" s="51"/>
    </row>
    <row r="88" spans="1:21" ht="105">
      <c r="A88" s="146"/>
      <c r="B88" s="152"/>
      <c r="C88" s="120"/>
      <c r="D88" s="100"/>
      <c r="E88" s="107" t="s">
        <v>744</v>
      </c>
      <c r="F88" s="109" t="s">
        <v>188</v>
      </c>
      <c r="G88" s="6" t="s">
        <v>189</v>
      </c>
      <c r="H88" s="2" t="s">
        <v>190</v>
      </c>
      <c r="I88" s="38">
        <v>44242</v>
      </c>
      <c r="J88" s="38">
        <v>44265</v>
      </c>
      <c r="K88" s="63">
        <f t="shared" ref="K88:K117" si="7">J88-I88</f>
        <v>23</v>
      </c>
      <c r="L88" s="2"/>
      <c r="M88" s="2"/>
      <c r="N88" s="2" t="s">
        <v>191</v>
      </c>
      <c r="O88" s="7" t="s">
        <v>192</v>
      </c>
      <c r="P88" s="91">
        <v>0.9</v>
      </c>
      <c r="Q88" s="2" t="s">
        <v>193</v>
      </c>
      <c r="R88" s="2" t="s">
        <v>194</v>
      </c>
      <c r="S88" s="2" t="s">
        <v>195</v>
      </c>
      <c r="T88" s="2" t="s">
        <v>196</v>
      </c>
      <c r="U88" s="51"/>
    </row>
    <row r="89" spans="1:21" ht="105">
      <c r="A89" s="146"/>
      <c r="B89" s="152"/>
      <c r="C89" s="120"/>
      <c r="D89" s="100"/>
      <c r="E89" s="108"/>
      <c r="F89" s="109"/>
      <c r="G89" s="6" t="s">
        <v>197</v>
      </c>
      <c r="H89" s="2" t="s">
        <v>198</v>
      </c>
      <c r="I89" s="38">
        <v>44266</v>
      </c>
      <c r="J89" s="38">
        <v>44286</v>
      </c>
      <c r="K89" s="63">
        <f t="shared" si="7"/>
        <v>20</v>
      </c>
      <c r="L89" s="2"/>
      <c r="M89" s="2"/>
      <c r="N89" s="2" t="s">
        <v>199</v>
      </c>
      <c r="O89" s="7" t="s">
        <v>200</v>
      </c>
      <c r="P89" s="91">
        <v>0.9</v>
      </c>
      <c r="Q89" s="2" t="s">
        <v>193</v>
      </c>
      <c r="R89" s="2" t="s">
        <v>194</v>
      </c>
      <c r="S89" s="2" t="s">
        <v>195</v>
      </c>
      <c r="T89" s="2"/>
      <c r="U89" s="51"/>
    </row>
    <row r="90" spans="1:21" ht="105">
      <c r="A90" s="146"/>
      <c r="B90" s="152"/>
      <c r="C90" s="120"/>
      <c r="D90" s="100"/>
      <c r="E90" s="108"/>
      <c r="F90" s="109"/>
      <c r="G90" s="6" t="s">
        <v>201</v>
      </c>
      <c r="H90" s="2" t="s">
        <v>202</v>
      </c>
      <c r="I90" s="38">
        <v>44378</v>
      </c>
      <c r="J90" s="38">
        <v>44411</v>
      </c>
      <c r="K90" s="63">
        <f t="shared" si="7"/>
        <v>33</v>
      </c>
      <c r="L90" s="44"/>
      <c r="M90" s="2"/>
      <c r="N90" s="2" t="s">
        <v>203</v>
      </c>
      <c r="O90" s="7" t="s">
        <v>204</v>
      </c>
      <c r="P90" s="91">
        <v>0.9</v>
      </c>
      <c r="Q90" s="2" t="s">
        <v>193</v>
      </c>
      <c r="R90" s="2" t="s">
        <v>194</v>
      </c>
      <c r="S90" s="2" t="s">
        <v>195</v>
      </c>
      <c r="T90" s="2" t="s">
        <v>205</v>
      </c>
      <c r="U90" s="51"/>
    </row>
    <row r="91" spans="1:21" ht="75">
      <c r="A91" s="146"/>
      <c r="B91" s="152"/>
      <c r="C91" s="120"/>
      <c r="D91" s="100"/>
      <c r="E91" s="108"/>
      <c r="F91" s="109"/>
      <c r="G91" s="6" t="s">
        <v>206</v>
      </c>
      <c r="H91" s="2" t="s">
        <v>207</v>
      </c>
      <c r="I91" s="38">
        <v>44412</v>
      </c>
      <c r="J91" s="38">
        <v>44419</v>
      </c>
      <c r="K91" s="63">
        <f t="shared" si="7"/>
        <v>7</v>
      </c>
      <c r="L91" s="2"/>
      <c r="M91" s="2"/>
      <c r="N91" s="2" t="s">
        <v>203</v>
      </c>
      <c r="O91" s="2" t="s">
        <v>204</v>
      </c>
      <c r="P91" s="91">
        <v>0.9</v>
      </c>
      <c r="Q91" s="2" t="s">
        <v>193</v>
      </c>
      <c r="R91" s="2" t="s">
        <v>194</v>
      </c>
      <c r="S91" s="2" t="s">
        <v>195</v>
      </c>
      <c r="T91" s="2" t="s">
        <v>205</v>
      </c>
      <c r="U91" s="51"/>
    </row>
    <row r="92" spans="1:21" ht="60">
      <c r="A92" s="146"/>
      <c r="B92" s="152"/>
      <c r="C92" s="120"/>
      <c r="D92" s="100"/>
      <c r="E92" s="108"/>
      <c r="F92" s="109"/>
      <c r="G92" s="2" t="s">
        <v>208</v>
      </c>
      <c r="H92" s="2" t="s">
        <v>209</v>
      </c>
      <c r="I92" s="38">
        <v>44420</v>
      </c>
      <c r="J92" s="38">
        <v>44425</v>
      </c>
      <c r="K92" s="63">
        <f t="shared" si="7"/>
        <v>5</v>
      </c>
      <c r="L92" s="2"/>
      <c r="M92" s="2"/>
      <c r="N92" s="2" t="s">
        <v>210</v>
      </c>
      <c r="O92" s="2" t="s">
        <v>211</v>
      </c>
      <c r="P92" s="91">
        <v>0.9</v>
      </c>
      <c r="Q92" s="2" t="s">
        <v>193</v>
      </c>
      <c r="R92" s="2" t="s">
        <v>194</v>
      </c>
      <c r="S92" s="2" t="s">
        <v>195</v>
      </c>
      <c r="T92" s="2" t="s">
        <v>205</v>
      </c>
      <c r="U92" s="51"/>
    </row>
    <row r="93" spans="1:21" ht="90">
      <c r="A93" s="146"/>
      <c r="B93" s="152"/>
      <c r="C93" s="120"/>
      <c r="D93" s="100"/>
      <c r="E93" s="108"/>
      <c r="F93" s="109"/>
      <c r="G93" s="65" t="s">
        <v>212</v>
      </c>
      <c r="H93" s="66" t="s">
        <v>213</v>
      </c>
      <c r="I93" s="67">
        <v>44426</v>
      </c>
      <c r="J93" s="67">
        <v>44433</v>
      </c>
      <c r="K93" s="63">
        <f t="shared" si="7"/>
        <v>7</v>
      </c>
      <c r="L93" s="2"/>
      <c r="M93" s="2"/>
      <c r="N93" s="2" t="s">
        <v>214</v>
      </c>
      <c r="O93" s="2" t="s">
        <v>215</v>
      </c>
      <c r="P93" s="91">
        <v>0.9</v>
      </c>
      <c r="Q93" s="2" t="s">
        <v>193</v>
      </c>
      <c r="R93" s="2" t="s">
        <v>194</v>
      </c>
      <c r="S93" s="2" t="s">
        <v>195</v>
      </c>
      <c r="T93" s="2" t="s">
        <v>216</v>
      </c>
      <c r="U93" s="51"/>
    </row>
    <row r="94" spans="1:21" ht="90">
      <c r="A94" s="146"/>
      <c r="B94" s="152"/>
      <c r="C94" s="120"/>
      <c r="D94" s="100"/>
      <c r="E94" s="108"/>
      <c r="F94" s="109"/>
      <c r="G94" s="6" t="s">
        <v>217</v>
      </c>
      <c r="H94" s="2" t="s">
        <v>218</v>
      </c>
      <c r="I94" s="38">
        <v>44434</v>
      </c>
      <c r="J94" s="38">
        <v>44561</v>
      </c>
      <c r="K94" s="63">
        <f t="shared" si="7"/>
        <v>127</v>
      </c>
      <c r="L94" s="2"/>
      <c r="M94" s="2"/>
      <c r="N94" s="2" t="s">
        <v>219</v>
      </c>
      <c r="O94" s="2" t="s">
        <v>220</v>
      </c>
      <c r="P94" s="91">
        <v>0.9</v>
      </c>
      <c r="Q94" s="2" t="s">
        <v>193</v>
      </c>
      <c r="R94" s="2" t="s">
        <v>194</v>
      </c>
      <c r="S94" s="2" t="s">
        <v>195</v>
      </c>
      <c r="T94" s="2" t="s">
        <v>216</v>
      </c>
      <c r="U94" s="51"/>
    </row>
    <row r="95" spans="1:21" ht="105">
      <c r="A95" s="146"/>
      <c r="B95" s="152"/>
      <c r="C95" s="120"/>
      <c r="D95" s="100"/>
      <c r="E95" s="108"/>
      <c r="F95" s="109"/>
      <c r="G95" s="6" t="s">
        <v>221</v>
      </c>
      <c r="H95" s="2" t="s">
        <v>222</v>
      </c>
      <c r="I95" s="38">
        <v>44501</v>
      </c>
      <c r="J95" s="38">
        <v>44545</v>
      </c>
      <c r="K95" s="63">
        <f t="shared" si="7"/>
        <v>44</v>
      </c>
      <c r="L95" s="44">
        <v>50000</v>
      </c>
      <c r="M95" s="2" t="s">
        <v>223</v>
      </c>
      <c r="N95" s="2" t="s">
        <v>224</v>
      </c>
      <c r="O95" s="2" t="s">
        <v>225</v>
      </c>
      <c r="P95" s="91">
        <v>0.9</v>
      </c>
      <c r="Q95" s="2" t="s">
        <v>193</v>
      </c>
      <c r="R95" s="2" t="s">
        <v>194</v>
      </c>
      <c r="S95" s="2" t="s">
        <v>195</v>
      </c>
      <c r="T95" s="2" t="s">
        <v>216</v>
      </c>
      <c r="U95" s="51"/>
    </row>
    <row r="96" spans="1:21" ht="90">
      <c r="A96" s="146"/>
      <c r="B96" s="152"/>
      <c r="C96" s="120"/>
      <c r="D96" s="100"/>
      <c r="E96" s="108"/>
      <c r="F96" s="107" t="s">
        <v>745</v>
      </c>
      <c r="G96" s="2" t="s">
        <v>226</v>
      </c>
      <c r="H96" s="2" t="s">
        <v>227</v>
      </c>
      <c r="I96" s="38">
        <v>44256</v>
      </c>
      <c r="J96" s="38">
        <v>44262</v>
      </c>
      <c r="K96" s="63">
        <f t="shared" si="7"/>
        <v>6</v>
      </c>
      <c r="L96" s="2"/>
      <c r="M96" s="2"/>
      <c r="N96" s="2" t="s">
        <v>228</v>
      </c>
      <c r="O96" s="7" t="s">
        <v>192</v>
      </c>
      <c r="P96" s="91">
        <v>0.9</v>
      </c>
      <c r="Q96" s="2" t="s">
        <v>229</v>
      </c>
      <c r="R96" s="2" t="s">
        <v>194</v>
      </c>
      <c r="S96" s="2" t="s">
        <v>195</v>
      </c>
      <c r="T96" s="2" t="s">
        <v>230</v>
      </c>
      <c r="U96" s="51"/>
    </row>
    <row r="97" spans="1:21" ht="90">
      <c r="A97" s="146"/>
      <c r="B97" s="152"/>
      <c r="C97" s="120"/>
      <c r="D97" s="100"/>
      <c r="E97" s="108"/>
      <c r="F97" s="108"/>
      <c r="G97" s="2" t="s">
        <v>231</v>
      </c>
      <c r="H97" s="2" t="s">
        <v>232</v>
      </c>
      <c r="I97" s="38">
        <v>44265</v>
      </c>
      <c r="J97" s="38">
        <v>44272</v>
      </c>
      <c r="K97" s="63">
        <f t="shared" si="7"/>
        <v>7</v>
      </c>
      <c r="L97" s="2"/>
      <c r="M97" s="2"/>
      <c r="N97" s="2" t="s">
        <v>233</v>
      </c>
      <c r="O97" s="2" t="s">
        <v>234</v>
      </c>
      <c r="P97" s="91">
        <v>0.9</v>
      </c>
      <c r="Q97" s="2" t="s">
        <v>193</v>
      </c>
      <c r="R97" s="2" t="s">
        <v>194</v>
      </c>
      <c r="S97" s="2" t="s">
        <v>195</v>
      </c>
      <c r="T97" s="2" t="s">
        <v>230</v>
      </c>
      <c r="U97" s="51"/>
    </row>
    <row r="98" spans="1:21" ht="60">
      <c r="A98" s="146"/>
      <c r="B98" s="152"/>
      <c r="C98" s="120"/>
      <c r="D98" s="100"/>
      <c r="E98" s="108"/>
      <c r="F98" s="108"/>
      <c r="G98" s="6" t="s">
        <v>235</v>
      </c>
      <c r="H98" s="45" t="s">
        <v>236</v>
      </c>
      <c r="I98" s="38">
        <v>44273</v>
      </c>
      <c r="J98" s="38">
        <v>44274</v>
      </c>
      <c r="K98" s="63">
        <f t="shared" si="7"/>
        <v>1</v>
      </c>
      <c r="L98" s="2"/>
      <c r="M98" s="2"/>
      <c r="N98" s="2" t="s">
        <v>237</v>
      </c>
      <c r="O98" s="2" t="s">
        <v>238</v>
      </c>
      <c r="P98" s="91">
        <v>0.9</v>
      </c>
      <c r="Q98" s="2" t="s">
        <v>193</v>
      </c>
      <c r="R98" s="2" t="s">
        <v>194</v>
      </c>
      <c r="S98" s="2" t="s">
        <v>195</v>
      </c>
      <c r="T98" s="2" t="s">
        <v>230</v>
      </c>
      <c r="U98" s="51"/>
    </row>
    <row r="99" spans="1:21" ht="90">
      <c r="A99" s="146"/>
      <c r="B99" s="152"/>
      <c r="C99" s="120"/>
      <c r="D99" s="100"/>
      <c r="E99" s="108"/>
      <c r="F99" s="108"/>
      <c r="G99" s="2" t="s">
        <v>239</v>
      </c>
      <c r="H99" s="2" t="s">
        <v>240</v>
      </c>
      <c r="I99" s="38">
        <v>44275</v>
      </c>
      <c r="J99" s="38">
        <v>44377</v>
      </c>
      <c r="K99" s="63">
        <f t="shared" si="7"/>
        <v>102</v>
      </c>
      <c r="L99" s="2"/>
      <c r="M99" s="2"/>
      <c r="N99" s="2" t="s">
        <v>241</v>
      </c>
      <c r="O99" s="2" t="s">
        <v>242</v>
      </c>
      <c r="P99" s="91">
        <v>0.9</v>
      </c>
      <c r="Q99" s="2" t="s">
        <v>193</v>
      </c>
      <c r="R99" s="2" t="s">
        <v>194</v>
      </c>
      <c r="S99" s="2" t="s">
        <v>195</v>
      </c>
      <c r="T99" s="2" t="s">
        <v>230</v>
      </c>
      <c r="U99" s="51"/>
    </row>
    <row r="100" spans="1:21" ht="60">
      <c r="A100" s="146"/>
      <c r="B100" s="152"/>
      <c r="C100" s="120"/>
      <c r="D100" s="100"/>
      <c r="E100" s="108"/>
      <c r="F100" s="108"/>
      <c r="G100" s="2" t="s">
        <v>243</v>
      </c>
      <c r="H100" s="2" t="s">
        <v>244</v>
      </c>
      <c r="I100" s="38">
        <v>44378</v>
      </c>
      <c r="J100" s="38">
        <v>44407</v>
      </c>
      <c r="K100" s="63">
        <f t="shared" si="7"/>
        <v>29</v>
      </c>
      <c r="L100" s="2"/>
      <c r="M100" s="2"/>
      <c r="N100" s="2" t="s">
        <v>245</v>
      </c>
      <c r="O100" s="2" t="s">
        <v>246</v>
      </c>
      <c r="P100" s="91">
        <v>0.9</v>
      </c>
      <c r="Q100" s="2" t="s">
        <v>193</v>
      </c>
      <c r="R100" s="2" t="s">
        <v>194</v>
      </c>
      <c r="S100" s="2" t="s">
        <v>195</v>
      </c>
      <c r="T100" s="2" t="s">
        <v>230</v>
      </c>
      <c r="U100" s="51"/>
    </row>
    <row r="101" spans="1:21" ht="75">
      <c r="A101" s="146"/>
      <c r="B101" s="152"/>
      <c r="C101" s="120"/>
      <c r="D101" s="100"/>
      <c r="E101" s="108"/>
      <c r="F101" s="108"/>
      <c r="G101" s="7" t="s">
        <v>247</v>
      </c>
      <c r="H101" s="2" t="s">
        <v>248</v>
      </c>
      <c r="I101" s="38">
        <v>44410</v>
      </c>
      <c r="J101" s="38">
        <v>44561</v>
      </c>
      <c r="K101" s="63">
        <f t="shared" si="7"/>
        <v>151</v>
      </c>
      <c r="L101" s="2"/>
      <c r="M101" s="2"/>
      <c r="N101" s="2" t="s">
        <v>249</v>
      </c>
      <c r="O101" s="2" t="s">
        <v>250</v>
      </c>
      <c r="P101" s="91">
        <v>0.9</v>
      </c>
      <c r="Q101" s="2" t="s">
        <v>193</v>
      </c>
      <c r="R101" s="2" t="s">
        <v>194</v>
      </c>
      <c r="S101" s="2" t="s">
        <v>195</v>
      </c>
      <c r="T101" s="2" t="s">
        <v>251</v>
      </c>
      <c r="U101" s="51"/>
    </row>
    <row r="102" spans="1:21" ht="75">
      <c r="A102" s="146"/>
      <c r="B102" s="152"/>
      <c r="C102" s="120"/>
      <c r="D102" s="100"/>
      <c r="E102" s="108"/>
      <c r="F102" s="135" t="s">
        <v>743</v>
      </c>
      <c r="G102" s="6" t="s">
        <v>252</v>
      </c>
      <c r="H102" s="2" t="s">
        <v>253</v>
      </c>
      <c r="I102" s="38">
        <v>44407</v>
      </c>
      <c r="J102" s="38">
        <v>44423</v>
      </c>
      <c r="K102" s="63">
        <f t="shared" si="7"/>
        <v>16</v>
      </c>
      <c r="L102" s="2"/>
      <c r="M102" s="2"/>
      <c r="N102" s="2" t="s">
        <v>254</v>
      </c>
      <c r="O102" s="2" t="s">
        <v>192</v>
      </c>
      <c r="P102" s="91">
        <v>0.9</v>
      </c>
      <c r="Q102" s="2" t="s">
        <v>255</v>
      </c>
      <c r="R102" s="2" t="s">
        <v>194</v>
      </c>
      <c r="S102" s="2" t="s">
        <v>195</v>
      </c>
      <c r="T102" s="2" t="s">
        <v>256</v>
      </c>
      <c r="U102" s="51"/>
    </row>
    <row r="103" spans="1:21" ht="75">
      <c r="A103" s="146"/>
      <c r="B103" s="152"/>
      <c r="C103" s="120"/>
      <c r="D103" s="100"/>
      <c r="E103" s="108"/>
      <c r="F103" s="135"/>
      <c r="G103" s="6" t="s">
        <v>257</v>
      </c>
      <c r="H103" s="2" t="s">
        <v>258</v>
      </c>
      <c r="I103" s="38">
        <v>44426</v>
      </c>
      <c r="J103" s="38">
        <v>44469</v>
      </c>
      <c r="K103" s="63">
        <f t="shared" si="7"/>
        <v>43</v>
      </c>
      <c r="L103" s="2"/>
      <c r="M103" s="2" t="s">
        <v>259</v>
      </c>
      <c r="N103" s="2" t="s">
        <v>260</v>
      </c>
      <c r="O103" s="2" t="s">
        <v>192</v>
      </c>
      <c r="P103" s="91">
        <v>0.9</v>
      </c>
      <c r="Q103" s="2" t="s">
        <v>261</v>
      </c>
      <c r="R103" s="2" t="s">
        <v>194</v>
      </c>
      <c r="S103" s="2" t="s">
        <v>195</v>
      </c>
      <c r="T103" s="2" t="s">
        <v>262</v>
      </c>
      <c r="U103" s="51"/>
    </row>
    <row r="104" spans="1:21" ht="60">
      <c r="A104" s="146"/>
      <c r="B104" s="152"/>
      <c r="C104" s="120"/>
      <c r="D104" s="100"/>
      <c r="E104" s="108"/>
      <c r="F104" s="135"/>
      <c r="G104" s="6" t="s">
        <v>263</v>
      </c>
      <c r="H104" s="2" t="s">
        <v>264</v>
      </c>
      <c r="I104" s="38">
        <v>44473</v>
      </c>
      <c r="J104" s="38">
        <v>44481</v>
      </c>
      <c r="K104" s="63">
        <f t="shared" si="7"/>
        <v>8</v>
      </c>
      <c r="L104" s="2"/>
      <c r="M104" s="2"/>
      <c r="N104" s="2" t="s">
        <v>265</v>
      </c>
      <c r="O104" s="2" t="s">
        <v>266</v>
      </c>
      <c r="P104" s="91">
        <v>0.9</v>
      </c>
      <c r="Q104" s="2" t="s">
        <v>267</v>
      </c>
      <c r="R104" s="2" t="s">
        <v>194</v>
      </c>
      <c r="S104" s="2" t="s">
        <v>195</v>
      </c>
      <c r="T104" s="2" t="s">
        <v>262</v>
      </c>
      <c r="U104" s="51"/>
    </row>
    <row r="105" spans="1:21" ht="60">
      <c r="A105" s="146"/>
      <c r="B105" s="152"/>
      <c r="C105" s="120"/>
      <c r="D105" s="100"/>
      <c r="E105" s="108"/>
      <c r="F105" s="135"/>
      <c r="G105" s="6" t="s">
        <v>268</v>
      </c>
      <c r="H105" s="2" t="s">
        <v>269</v>
      </c>
      <c r="I105" s="38">
        <v>44484</v>
      </c>
      <c r="J105" s="38">
        <v>44499</v>
      </c>
      <c r="K105" s="63">
        <f t="shared" si="7"/>
        <v>15</v>
      </c>
      <c r="L105" s="2"/>
      <c r="M105" s="2"/>
      <c r="N105" s="2" t="s">
        <v>270</v>
      </c>
      <c r="O105" s="2" t="s">
        <v>271</v>
      </c>
      <c r="P105" s="91">
        <v>0.9</v>
      </c>
      <c r="Q105" s="2" t="s">
        <v>272</v>
      </c>
      <c r="R105" s="2" t="s">
        <v>194</v>
      </c>
      <c r="S105" s="2" t="s">
        <v>195</v>
      </c>
      <c r="T105" s="2" t="s">
        <v>273</v>
      </c>
      <c r="U105" s="51"/>
    </row>
    <row r="106" spans="1:21" ht="75">
      <c r="A106" s="146"/>
      <c r="B106" s="152"/>
      <c r="C106" s="120"/>
      <c r="D106" s="100"/>
      <c r="E106" s="108"/>
      <c r="F106" s="107" t="s">
        <v>274</v>
      </c>
      <c r="G106" s="6" t="s">
        <v>275</v>
      </c>
      <c r="H106" s="2" t="s">
        <v>276</v>
      </c>
      <c r="I106" s="38">
        <v>44306</v>
      </c>
      <c r="J106" s="38">
        <v>44311</v>
      </c>
      <c r="K106" s="63">
        <f t="shared" si="7"/>
        <v>5</v>
      </c>
      <c r="L106" s="2"/>
      <c r="M106" s="2"/>
      <c r="N106" s="81" t="s">
        <v>769</v>
      </c>
      <c r="O106" s="2" t="s">
        <v>192</v>
      </c>
      <c r="P106" s="91">
        <v>0.9</v>
      </c>
      <c r="Q106" s="2" t="s">
        <v>193</v>
      </c>
      <c r="R106" s="2" t="s">
        <v>194</v>
      </c>
      <c r="S106" s="2" t="s">
        <v>195</v>
      </c>
      <c r="T106" s="2" t="s">
        <v>277</v>
      </c>
      <c r="U106" s="51"/>
    </row>
    <row r="107" spans="1:21" ht="75">
      <c r="A107" s="146"/>
      <c r="B107" s="152"/>
      <c r="C107" s="120"/>
      <c r="D107" s="100"/>
      <c r="E107" s="108"/>
      <c r="F107" s="108"/>
      <c r="G107" s="6" t="s">
        <v>278</v>
      </c>
      <c r="H107" s="2" t="s">
        <v>279</v>
      </c>
      <c r="I107" s="38">
        <v>44312</v>
      </c>
      <c r="J107" s="38">
        <v>44325</v>
      </c>
      <c r="K107" s="63">
        <f t="shared" si="7"/>
        <v>13</v>
      </c>
      <c r="L107" s="2"/>
      <c r="M107" s="2"/>
      <c r="N107" s="2" t="s">
        <v>280</v>
      </c>
      <c r="O107" s="2" t="s">
        <v>281</v>
      </c>
      <c r="P107" s="91">
        <v>0.9</v>
      </c>
      <c r="Q107" s="2" t="s">
        <v>282</v>
      </c>
      <c r="R107" s="2" t="s">
        <v>194</v>
      </c>
      <c r="S107" s="2" t="s">
        <v>195</v>
      </c>
      <c r="T107" s="2" t="s">
        <v>283</v>
      </c>
      <c r="U107" s="51"/>
    </row>
    <row r="108" spans="1:21" ht="78.75">
      <c r="A108" s="146"/>
      <c r="B108" s="152"/>
      <c r="C108" s="120"/>
      <c r="D108" s="100"/>
      <c r="E108" s="108"/>
      <c r="F108" s="108"/>
      <c r="G108" s="6" t="s">
        <v>284</v>
      </c>
      <c r="H108" s="2" t="s">
        <v>285</v>
      </c>
      <c r="I108" s="38">
        <v>44326</v>
      </c>
      <c r="J108" s="38">
        <v>44327</v>
      </c>
      <c r="K108" s="63">
        <f t="shared" si="7"/>
        <v>1</v>
      </c>
      <c r="L108" s="2"/>
      <c r="M108" s="2"/>
      <c r="N108" s="2" t="s">
        <v>286</v>
      </c>
      <c r="O108" s="20" t="s">
        <v>287</v>
      </c>
      <c r="P108" s="91">
        <v>0.9</v>
      </c>
      <c r="Q108" s="2" t="s">
        <v>193</v>
      </c>
      <c r="R108" s="2" t="s">
        <v>288</v>
      </c>
      <c r="S108" s="2" t="s">
        <v>195</v>
      </c>
      <c r="T108" s="2" t="s">
        <v>277</v>
      </c>
      <c r="U108" s="51"/>
    </row>
    <row r="109" spans="1:21" ht="60">
      <c r="A109" s="146"/>
      <c r="B109" s="152"/>
      <c r="C109" s="120"/>
      <c r="D109" s="100"/>
      <c r="E109" s="108"/>
      <c r="F109" s="108"/>
      <c r="G109" s="6" t="s">
        <v>289</v>
      </c>
      <c r="H109" s="2" t="s">
        <v>290</v>
      </c>
      <c r="I109" s="38">
        <v>44331</v>
      </c>
      <c r="J109" s="38">
        <v>44362</v>
      </c>
      <c r="K109" s="63">
        <f t="shared" si="7"/>
        <v>31</v>
      </c>
      <c r="L109" s="2"/>
      <c r="M109" s="2"/>
      <c r="N109" s="2" t="s">
        <v>291</v>
      </c>
      <c r="O109" s="2" t="s">
        <v>242</v>
      </c>
      <c r="P109" s="91">
        <v>0.9</v>
      </c>
      <c r="Q109" s="2" t="s">
        <v>193</v>
      </c>
      <c r="R109" s="2" t="s">
        <v>288</v>
      </c>
      <c r="S109" s="2" t="s">
        <v>195</v>
      </c>
      <c r="T109" s="2" t="s">
        <v>277</v>
      </c>
      <c r="U109" s="51"/>
    </row>
    <row r="110" spans="1:21" ht="75">
      <c r="A110" s="146"/>
      <c r="B110" s="152"/>
      <c r="C110" s="120"/>
      <c r="D110" s="100"/>
      <c r="E110" s="108"/>
      <c r="F110" s="108"/>
      <c r="G110" s="6" t="s">
        <v>292</v>
      </c>
      <c r="H110" s="2" t="s">
        <v>293</v>
      </c>
      <c r="I110" s="38">
        <v>44331</v>
      </c>
      <c r="J110" s="38">
        <v>44392</v>
      </c>
      <c r="K110" s="63">
        <f t="shared" si="7"/>
        <v>61</v>
      </c>
      <c r="L110" s="2"/>
      <c r="M110" s="2"/>
      <c r="N110" s="2" t="s">
        <v>294</v>
      </c>
      <c r="O110" s="2" t="s">
        <v>295</v>
      </c>
      <c r="P110" s="91">
        <v>0.9</v>
      </c>
      <c r="Q110" s="2" t="s">
        <v>193</v>
      </c>
      <c r="R110" s="2" t="s">
        <v>288</v>
      </c>
      <c r="S110" s="2" t="s">
        <v>195</v>
      </c>
      <c r="T110" s="2" t="s">
        <v>277</v>
      </c>
      <c r="U110" s="51"/>
    </row>
    <row r="111" spans="1:21" ht="75" customHeight="1">
      <c r="A111" s="146"/>
      <c r="B111" s="152"/>
      <c r="C111" s="120"/>
      <c r="D111" s="100"/>
      <c r="E111" s="108"/>
      <c r="F111" s="108"/>
      <c r="G111" s="6" t="s">
        <v>296</v>
      </c>
      <c r="H111" s="2" t="s">
        <v>297</v>
      </c>
      <c r="I111" s="38">
        <v>44363</v>
      </c>
      <c r="J111" s="38">
        <v>44440</v>
      </c>
      <c r="K111" s="63">
        <f t="shared" si="7"/>
        <v>77</v>
      </c>
      <c r="L111" s="2"/>
      <c r="M111" s="2"/>
      <c r="N111" s="2" t="s">
        <v>298</v>
      </c>
      <c r="O111" s="2" t="s">
        <v>299</v>
      </c>
      <c r="P111" s="91">
        <v>0.9</v>
      </c>
      <c r="Q111" s="2" t="s">
        <v>193</v>
      </c>
      <c r="R111" s="2" t="s">
        <v>194</v>
      </c>
      <c r="S111" s="2" t="s">
        <v>195</v>
      </c>
      <c r="T111" s="2" t="s">
        <v>277</v>
      </c>
      <c r="U111" s="51"/>
    </row>
    <row r="112" spans="1:21" ht="60">
      <c r="A112" s="146"/>
      <c r="B112" s="152"/>
      <c r="C112" s="120"/>
      <c r="D112" s="100"/>
      <c r="E112" s="132"/>
      <c r="F112" s="132"/>
      <c r="G112" s="6" t="s">
        <v>300</v>
      </c>
      <c r="H112" s="2" t="s">
        <v>301</v>
      </c>
      <c r="I112" s="38">
        <v>44454</v>
      </c>
      <c r="J112" s="38">
        <v>44469</v>
      </c>
      <c r="K112" s="63">
        <f t="shared" si="7"/>
        <v>15</v>
      </c>
      <c r="L112" s="2"/>
      <c r="M112" s="2"/>
      <c r="N112" s="2" t="s">
        <v>302</v>
      </c>
      <c r="O112" s="2" t="s">
        <v>238</v>
      </c>
      <c r="P112" s="91">
        <v>0.9</v>
      </c>
      <c r="Q112" s="2" t="s">
        <v>193</v>
      </c>
      <c r="R112" s="2" t="s">
        <v>194</v>
      </c>
      <c r="S112" s="2" t="s">
        <v>195</v>
      </c>
      <c r="T112" s="2" t="s">
        <v>277</v>
      </c>
      <c r="U112" s="51"/>
    </row>
    <row r="113" spans="1:247" ht="90">
      <c r="A113" s="146"/>
      <c r="B113" s="152"/>
      <c r="C113" s="120"/>
      <c r="D113" s="100"/>
      <c r="E113" s="95" t="s">
        <v>606</v>
      </c>
      <c r="F113" s="97" t="s">
        <v>554</v>
      </c>
      <c r="G113" s="10" t="s">
        <v>555</v>
      </c>
      <c r="H113" s="10" t="s">
        <v>556</v>
      </c>
      <c r="I113" s="41">
        <v>44211</v>
      </c>
      <c r="J113" s="41">
        <f>+I113+20</f>
        <v>44231</v>
      </c>
      <c r="K113" s="8">
        <f t="shared" si="7"/>
        <v>20</v>
      </c>
      <c r="L113" s="10"/>
      <c r="M113" s="10"/>
      <c r="N113" s="10" t="s">
        <v>557</v>
      </c>
      <c r="O113" s="10" t="s">
        <v>558</v>
      </c>
      <c r="P113" s="94">
        <v>1</v>
      </c>
      <c r="Q113" s="10" t="s">
        <v>559</v>
      </c>
      <c r="R113" s="10" t="s">
        <v>560</v>
      </c>
      <c r="S113" s="10" t="s">
        <v>511</v>
      </c>
      <c r="T113" s="10" t="s">
        <v>561</v>
      </c>
      <c r="U113" s="51"/>
    </row>
    <row r="114" spans="1:247" ht="90" customHeight="1">
      <c r="A114" s="146"/>
      <c r="B114" s="152"/>
      <c r="C114" s="120"/>
      <c r="D114" s="100"/>
      <c r="E114" s="95"/>
      <c r="F114" s="97"/>
      <c r="G114" s="10" t="s">
        <v>562</v>
      </c>
      <c r="H114" s="10" t="s">
        <v>563</v>
      </c>
      <c r="I114" s="41">
        <f>+J113+1</f>
        <v>44232</v>
      </c>
      <c r="J114" s="41">
        <f>+I114+70</f>
        <v>44302</v>
      </c>
      <c r="K114" s="8">
        <f t="shared" si="7"/>
        <v>70</v>
      </c>
      <c r="L114" s="10"/>
      <c r="M114" s="10"/>
      <c r="N114" s="10" t="s">
        <v>564</v>
      </c>
      <c r="O114" s="10" t="s">
        <v>565</v>
      </c>
      <c r="P114" s="94">
        <v>0.95</v>
      </c>
      <c r="Q114" s="10" t="s">
        <v>559</v>
      </c>
      <c r="R114" s="10" t="s">
        <v>560</v>
      </c>
      <c r="S114" s="10" t="s">
        <v>511</v>
      </c>
      <c r="T114" s="10" t="s">
        <v>561</v>
      </c>
      <c r="U114" s="51"/>
    </row>
    <row r="115" spans="1:247" ht="90">
      <c r="A115" s="146"/>
      <c r="B115" s="152"/>
      <c r="C115" s="120"/>
      <c r="D115" s="100"/>
      <c r="E115" s="95"/>
      <c r="F115" s="97"/>
      <c r="G115" s="10" t="s">
        <v>739</v>
      </c>
      <c r="H115" s="10" t="s">
        <v>740</v>
      </c>
      <c r="I115" s="41">
        <f>+J114+1</f>
        <v>44303</v>
      </c>
      <c r="J115" s="41">
        <f>+I115+13</f>
        <v>44316</v>
      </c>
      <c r="K115" s="8">
        <f t="shared" si="7"/>
        <v>13</v>
      </c>
      <c r="L115" s="17">
        <v>8000000</v>
      </c>
      <c r="M115" s="10"/>
      <c r="N115" s="10" t="s">
        <v>566</v>
      </c>
      <c r="O115" s="10" t="s">
        <v>567</v>
      </c>
      <c r="P115" s="94">
        <v>0.95</v>
      </c>
      <c r="Q115" s="10" t="s">
        <v>559</v>
      </c>
      <c r="R115" s="10" t="s">
        <v>560</v>
      </c>
      <c r="S115" s="10" t="s">
        <v>511</v>
      </c>
      <c r="T115" s="10" t="s">
        <v>568</v>
      </c>
      <c r="U115" s="51"/>
    </row>
    <row r="116" spans="1:247" ht="60">
      <c r="A116" s="146"/>
      <c r="B116" s="152"/>
      <c r="C116" s="120"/>
      <c r="D116" s="100"/>
      <c r="E116" s="95"/>
      <c r="F116" s="97"/>
      <c r="G116" s="10" t="s">
        <v>569</v>
      </c>
      <c r="H116" s="10" t="s">
        <v>570</v>
      </c>
      <c r="I116" s="41">
        <v>44287</v>
      </c>
      <c r="J116" s="41">
        <f>+I116+45</f>
        <v>44332</v>
      </c>
      <c r="K116" s="8">
        <f t="shared" si="7"/>
        <v>45</v>
      </c>
      <c r="L116" s="10"/>
      <c r="M116" s="10"/>
      <c r="N116" s="10" t="s">
        <v>571</v>
      </c>
      <c r="O116" s="10" t="s">
        <v>572</v>
      </c>
      <c r="P116" s="94">
        <v>0.95</v>
      </c>
      <c r="Q116" s="10" t="s">
        <v>573</v>
      </c>
      <c r="R116" s="10" t="s">
        <v>560</v>
      </c>
      <c r="S116" s="10" t="s">
        <v>510</v>
      </c>
      <c r="T116" s="10" t="s">
        <v>574</v>
      </c>
      <c r="U116" s="51"/>
    </row>
    <row r="117" spans="1:247" ht="75">
      <c r="A117" s="146"/>
      <c r="B117" s="152"/>
      <c r="C117" s="120"/>
      <c r="D117" s="100"/>
      <c r="E117" s="95"/>
      <c r="F117" s="97"/>
      <c r="G117" s="10" t="s">
        <v>575</v>
      </c>
      <c r="H117" s="10" t="s">
        <v>576</v>
      </c>
      <c r="I117" s="41">
        <v>44270</v>
      </c>
      <c r="J117" s="41">
        <f>+I117+45</f>
        <v>44315</v>
      </c>
      <c r="K117" s="8">
        <f t="shared" si="7"/>
        <v>45</v>
      </c>
      <c r="L117" s="10"/>
      <c r="M117" s="10"/>
      <c r="N117" s="10" t="s">
        <v>577</v>
      </c>
      <c r="O117" s="10" t="s">
        <v>578</v>
      </c>
      <c r="P117" s="94">
        <v>1</v>
      </c>
      <c r="Q117" s="10" t="s">
        <v>510</v>
      </c>
      <c r="R117" s="10" t="s">
        <v>560</v>
      </c>
      <c r="S117" s="10" t="s">
        <v>511</v>
      </c>
      <c r="T117" s="10"/>
      <c r="U117" s="51"/>
    </row>
    <row r="118" spans="1:247" ht="75">
      <c r="A118" s="146"/>
      <c r="B118" s="152"/>
      <c r="C118" s="139"/>
      <c r="D118" s="124" t="s">
        <v>747</v>
      </c>
      <c r="E118" s="96" t="s">
        <v>407</v>
      </c>
      <c r="F118" s="97" t="s">
        <v>434</v>
      </c>
      <c r="G118" s="41" t="s">
        <v>435</v>
      </c>
      <c r="H118" s="41" t="s">
        <v>410</v>
      </c>
      <c r="I118" s="41">
        <v>44287</v>
      </c>
      <c r="J118" s="41">
        <v>44317</v>
      </c>
      <c r="K118" s="8">
        <f t="shared" si="3"/>
        <v>30</v>
      </c>
      <c r="L118" s="10"/>
      <c r="M118" s="10"/>
      <c r="N118" s="10" t="s">
        <v>411</v>
      </c>
      <c r="O118" s="10" t="s">
        <v>412</v>
      </c>
      <c r="P118" s="89">
        <v>0.85</v>
      </c>
      <c r="Q118" s="10" t="s">
        <v>413</v>
      </c>
      <c r="R118" s="10" t="s">
        <v>414</v>
      </c>
      <c r="S118" s="10" t="s">
        <v>415</v>
      </c>
      <c r="T118" s="10" t="s">
        <v>436</v>
      </c>
      <c r="U118" s="51"/>
    </row>
    <row r="119" spans="1:247" ht="105">
      <c r="A119" s="146"/>
      <c r="B119" s="152"/>
      <c r="C119" s="127" t="s">
        <v>25</v>
      </c>
      <c r="D119" s="124"/>
      <c r="E119" s="96"/>
      <c r="F119" s="97"/>
      <c r="G119" s="41" t="s">
        <v>417</v>
      </c>
      <c r="H119" s="41" t="s">
        <v>418</v>
      </c>
      <c r="I119" s="41">
        <v>44318</v>
      </c>
      <c r="J119" s="41">
        <f>I119+10</f>
        <v>44328</v>
      </c>
      <c r="K119" s="8">
        <f t="shared" si="3"/>
        <v>10</v>
      </c>
      <c r="L119" s="10"/>
      <c r="M119" s="10"/>
      <c r="N119" s="10" t="s">
        <v>419</v>
      </c>
      <c r="O119" s="10" t="s">
        <v>420</v>
      </c>
      <c r="P119" s="89">
        <v>0.9</v>
      </c>
      <c r="Q119" s="10" t="s">
        <v>413</v>
      </c>
      <c r="R119" s="10" t="s">
        <v>414</v>
      </c>
      <c r="S119" s="10" t="s">
        <v>421</v>
      </c>
      <c r="T119" s="10" t="s">
        <v>360</v>
      </c>
      <c r="U119" s="51"/>
    </row>
    <row r="120" spans="1:247" ht="75">
      <c r="A120" s="146"/>
      <c r="B120" s="152"/>
      <c r="C120" s="128"/>
      <c r="D120" s="124"/>
      <c r="E120" s="96"/>
      <c r="F120" s="97"/>
      <c r="G120" s="41" t="s">
        <v>422</v>
      </c>
      <c r="H120" s="41" t="s">
        <v>423</v>
      </c>
      <c r="I120" s="41">
        <f>J119+1</f>
        <v>44329</v>
      </c>
      <c r="J120" s="41">
        <f>I120+10</f>
        <v>44339</v>
      </c>
      <c r="K120" s="8">
        <f t="shared" si="3"/>
        <v>10</v>
      </c>
      <c r="L120" s="10"/>
      <c r="M120" s="10"/>
      <c r="N120" s="10" t="s">
        <v>424</v>
      </c>
      <c r="O120" s="10" t="s">
        <v>420</v>
      </c>
      <c r="P120" s="89">
        <v>0.9</v>
      </c>
      <c r="Q120" s="10" t="s">
        <v>413</v>
      </c>
      <c r="R120" s="10" t="s">
        <v>425</v>
      </c>
      <c r="S120" s="10" t="s">
        <v>421</v>
      </c>
      <c r="T120" s="10" t="s">
        <v>360</v>
      </c>
      <c r="U120" s="51"/>
    </row>
    <row r="121" spans="1:247" ht="75">
      <c r="A121" s="146"/>
      <c r="B121" s="152"/>
      <c r="C121" s="128"/>
      <c r="D121" s="124"/>
      <c r="E121" s="96"/>
      <c r="F121" s="97"/>
      <c r="G121" s="41" t="s">
        <v>426</v>
      </c>
      <c r="H121" s="41" t="s">
        <v>427</v>
      </c>
      <c r="I121" s="41">
        <f>J120+1</f>
        <v>44340</v>
      </c>
      <c r="J121" s="41">
        <f>I121+5</f>
        <v>44345</v>
      </c>
      <c r="K121" s="8">
        <f t="shared" si="3"/>
        <v>5</v>
      </c>
      <c r="L121" s="10"/>
      <c r="M121" s="10"/>
      <c r="N121" s="10" t="s">
        <v>428</v>
      </c>
      <c r="O121" s="10" t="s">
        <v>420</v>
      </c>
      <c r="P121" s="89">
        <v>1</v>
      </c>
      <c r="Q121" s="10" t="s">
        <v>421</v>
      </c>
      <c r="R121" s="10" t="s">
        <v>429</v>
      </c>
      <c r="S121" s="10"/>
      <c r="T121" s="10"/>
      <c r="U121" s="51"/>
    </row>
    <row r="122" spans="1:247" ht="120">
      <c r="A122" s="146"/>
      <c r="B122" s="152"/>
      <c r="C122" s="128"/>
      <c r="D122" s="124"/>
      <c r="E122" s="96"/>
      <c r="F122" s="97"/>
      <c r="G122" s="41" t="s">
        <v>430</v>
      </c>
      <c r="H122" s="41" t="s">
        <v>431</v>
      </c>
      <c r="I122" s="41">
        <f>J121+1</f>
        <v>44346</v>
      </c>
      <c r="J122" s="41">
        <f>I122+10</f>
        <v>44356</v>
      </c>
      <c r="K122" s="8">
        <f t="shared" si="3"/>
        <v>10</v>
      </c>
      <c r="L122" s="10"/>
      <c r="M122" s="10"/>
      <c r="N122" s="9" t="s">
        <v>634</v>
      </c>
      <c r="O122" s="10" t="s">
        <v>432</v>
      </c>
      <c r="P122" s="89">
        <v>0.85</v>
      </c>
      <c r="Q122" s="10" t="s">
        <v>433</v>
      </c>
      <c r="R122" s="10" t="s">
        <v>414</v>
      </c>
      <c r="S122" s="10" t="s">
        <v>421</v>
      </c>
      <c r="T122" s="10"/>
      <c r="U122" s="51"/>
    </row>
    <row r="123" spans="1:247" ht="105">
      <c r="A123" s="146"/>
      <c r="B123" s="152"/>
      <c r="C123" s="128"/>
      <c r="D123" s="124"/>
      <c r="E123" s="96"/>
      <c r="F123" s="136" t="s">
        <v>408</v>
      </c>
      <c r="G123" s="12" t="s">
        <v>409</v>
      </c>
      <c r="H123" s="12" t="s">
        <v>410</v>
      </c>
      <c r="I123" s="13">
        <v>44287</v>
      </c>
      <c r="J123" s="13">
        <f>+I123+30</f>
        <v>44317</v>
      </c>
      <c r="K123" s="8">
        <f t="shared" si="3"/>
        <v>30</v>
      </c>
      <c r="L123" s="12"/>
      <c r="M123" s="12"/>
      <c r="N123" s="12" t="s">
        <v>411</v>
      </c>
      <c r="O123" s="12" t="s">
        <v>412</v>
      </c>
      <c r="P123" s="89">
        <v>0.85</v>
      </c>
      <c r="Q123" s="12" t="s">
        <v>413</v>
      </c>
      <c r="R123" s="12" t="s">
        <v>414</v>
      </c>
      <c r="S123" s="12" t="s">
        <v>415</v>
      </c>
      <c r="T123" s="12" t="s">
        <v>416</v>
      </c>
      <c r="U123" s="51"/>
    </row>
    <row r="124" spans="1:247" s="47" customFormat="1" ht="105">
      <c r="A124" s="146"/>
      <c r="B124" s="152"/>
      <c r="C124" s="128"/>
      <c r="D124" s="124"/>
      <c r="E124" s="96"/>
      <c r="F124" s="136"/>
      <c r="G124" s="14" t="s">
        <v>417</v>
      </c>
      <c r="H124" s="14" t="s">
        <v>418</v>
      </c>
      <c r="I124" s="13">
        <f>+J123+1</f>
        <v>44318</v>
      </c>
      <c r="J124" s="13">
        <f>+I124+10</f>
        <v>44328</v>
      </c>
      <c r="K124" s="8">
        <f t="shared" si="3"/>
        <v>10</v>
      </c>
      <c r="L124" s="8"/>
      <c r="M124" s="12"/>
      <c r="N124" s="12" t="s">
        <v>419</v>
      </c>
      <c r="O124" s="12" t="s">
        <v>420</v>
      </c>
      <c r="P124" s="89">
        <v>0.9</v>
      </c>
      <c r="Q124" s="12" t="s">
        <v>413</v>
      </c>
      <c r="R124" s="12" t="s">
        <v>414</v>
      </c>
      <c r="S124" s="12" t="s">
        <v>421</v>
      </c>
      <c r="T124" s="12" t="s">
        <v>360</v>
      </c>
      <c r="U124" s="55"/>
      <c r="V124" s="46"/>
      <c r="W124" s="46"/>
      <c r="X124" s="46"/>
      <c r="Y124" s="46"/>
      <c r="Z124" s="46"/>
      <c r="AA124" s="46"/>
      <c r="AB124" s="46"/>
      <c r="AC124" s="46"/>
      <c r="AD124" s="46"/>
      <c r="AE124" s="46"/>
      <c r="AF124" s="46"/>
      <c r="AG124" s="46"/>
      <c r="AH124" s="46"/>
      <c r="AI124" s="46"/>
      <c r="AJ124" s="46"/>
      <c r="AK124" s="46"/>
      <c r="AL124" s="46"/>
      <c r="AM124" s="46"/>
      <c r="AN124" s="46"/>
      <c r="AO124" s="46"/>
      <c r="AP124" s="46"/>
      <c r="AQ124" s="46"/>
      <c r="AR124" s="46"/>
      <c r="AS124" s="46"/>
      <c r="AT124" s="46"/>
      <c r="AU124" s="46"/>
      <c r="AV124" s="46"/>
      <c r="AW124" s="46"/>
      <c r="AX124" s="46"/>
      <c r="AY124" s="46"/>
      <c r="AZ124" s="46"/>
      <c r="BA124" s="46"/>
      <c r="BB124" s="46"/>
      <c r="BC124" s="46"/>
      <c r="BD124" s="46"/>
      <c r="BE124" s="46"/>
      <c r="BF124" s="46"/>
      <c r="BG124" s="46"/>
      <c r="BH124" s="46"/>
      <c r="BI124" s="46"/>
      <c r="BJ124" s="46"/>
      <c r="BK124" s="46"/>
      <c r="BL124" s="46"/>
      <c r="BM124" s="46"/>
      <c r="BN124" s="46"/>
      <c r="BO124" s="46"/>
      <c r="BP124" s="46"/>
      <c r="BQ124" s="46"/>
      <c r="BR124" s="46"/>
      <c r="BS124" s="46"/>
      <c r="BT124" s="46"/>
      <c r="BU124" s="46"/>
      <c r="BV124" s="46"/>
      <c r="BW124" s="46"/>
      <c r="BX124" s="46"/>
      <c r="BY124" s="46"/>
      <c r="BZ124" s="46"/>
      <c r="CA124" s="46"/>
      <c r="CB124" s="46"/>
      <c r="CC124" s="46"/>
      <c r="CD124" s="46"/>
      <c r="CE124" s="46"/>
      <c r="CF124" s="46"/>
      <c r="CG124" s="46"/>
      <c r="CH124" s="46"/>
      <c r="CI124" s="46"/>
      <c r="CJ124" s="46"/>
      <c r="CK124" s="46"/>
      <c r="CL124" s="46"/>
      <c r="CM124" s="46"/>
      <c r="CN124" s="46"/>
      <c r="CO124" s="46"/>
      <c r="CP124" s="46"/>
      <c r="CQ124" s="46"/>
      <c r="CR124" s="46"/>
      <c r="CS124" s="46"/>
      <c r="CT124" s="46"/>
      <c r="CU124" s="46"/>
      <c r="CV124" s="46"/>
      <c r="CW124" s="46"/>
      <c r="CX124" s="46"/>
      <c r="CY124" s="46"/>
      <c r="CZ124" s="46"/>
      <c r="DA124" s="46"/>
      <c r="DB124" s="46"/>
      <c r="DC124" s="46"/>
      <c r="DD124" s="46"/>
      <c r="DE124" s="46"/>
      <c r="DF124" s="46"/>
      <c r="DG124" s="46"/>
      <c r="DH124" s="46"/>
      <c r="DI124" s="46"/>
      <c r="DJ124" s="46"/>
      <c r="DK124" s="46"/>
      <c r="DL124" s="46"/>
      <c r="DM124" s="46"/>
      <c r="DN124" s="46"/>
      <c r="DO124" s="46"/>
      <c r="DP124" s="46"/>
      <c r="DQ124" s="46"/>
      <c r="DR124" s="46"/>
      <c r="DS124" s="46"/>
      <c r="DT124" s="46"/>
      <c r="DU124" s="46"/>
      <c r="DV124" s="46"/>
      <c r="DW124" s="46"/>
      <c r="DX124" s="46"/>
      <c r="DY124" s="46"/>
      <c r="DZ124" s="46"/>
      <c r="EA124" s="46"/>
      <c r="EB124" s="46"/>
      <c r="EC124" s="46"/>
      <c r="ED124" s="46"/>
      <c r="EE124" s="46"/>
      <c r="EF124" s="46"/>
      <c r="EG124" s="46"/>
      <c r="EH124" s="46"/>
      <c r="EI124" s="46"/>
      <c r="EJ124" s="46"/>
      <c r="EK124" s="46"/>
      <c r="EL124" s="46"/>
      <c r="EM124" s="46"/>
      <c r="EN124" s="46"/>
      <c r="EO124" s="46"/>
      <c r="EP124" s="46"/>
      <c r="EQ124" s="46"/>
      <c r="ER124" s="46"/>
      <c r="ES124" s="46"/>
      <c r="ET124" s="46"/>
      <c r="EU124" s="46"/>
      <c r="EV124" s="46"/>
      <c r="EW124" s="46"/>
      <c r="EX124" s="46"/>
      <c r="EY124" s="46"/>
      <c r="EZ124" s="46"/>
      <c r="FA124" s="46"/>
      <c r="FB124" s="46"/>
      <c r="FC124" s="46"/>
      <c r="FD124" s="46"/>
      <c r="FE124" s="46"/>
      <c r="FF124" s="46"/>
      <c r="FG124" s="46"/>
      <c r="FH124" s="46"/>
      <c r="FI124" s="46"/>
      <c r="FJ124" s="46"/>
      <c r="FK124" s="46"/>
      <c r="FL124" s="46"/>
      <c r="FM124" s="46"/>
      <c r="FN124" s="46"/>
      <c r="FO124" s="46"/>
      <c r="FP124" s="46"/>
      <c r="FQ124" s="46"/>
      <c r="FR124" s="46"/>
      <c r="FS124" s="46"/>
      <c r="FT124" s="46"/>
      <c r="FU124" s="46"/>
      <c r="FV124" s="46"/>
      <c r="FW124" s="46"/>
      <c r="FX124" s="46"/>
      <c r="FY124" s="46"/>
      <c r="FZ124" s="46"/>
      <c r="GA124" s="46"/>
      <c r="GB124" s="46"/>
      <c r="GC124" s="46"/>
      <c r="GD124" s="46"/>
      <c r="GE124" s="46"/>
      <c r="GF124" s="46"/>
      <c r="GG124" s="46"/>
      <c r="GH124" s="46"/>
      <c r="GI124" s="46"/>
      <c r="GJ124" s="46"/>
      <c r="GK124" s="46"/>
      <c r="GL124" s="46"/>
      <c r="GM124" s="46"/>
      <c r="GN124" s="46"/>
      <c r="GO124" s="46"/>
      <c r="GP124" s="46"/>
      <c r="GQ124" s="46"/>
      <c r="GR124" s="46"/>
      <c r="GS124" s="46"/>
      <c r="GT124" s="46"/>
      <c r="GU124" s="46"/>
      <c r="GV124" s="46"/>
      <c r="GW124" s="46"/>
      <c r="GX124" s="46"/>
      <c r="GY124" s="46"/>
      <c r="GZ124" s="46"/>
      <c r="HA124" s="46"/>
      <c r="HB124" s="46"/>
      <c r="HC124" s="46"/>
      <c r="HD124" s="46"/>
      <c r="HE124" s="46"/>
      <c r="HF124" s="46"/>
      <c r="HG124" s="46"/>
      <c r="HH124" s="46"/>
      <c r="HI124" s="46"/>
      <c r="HJ124" s="46"/>
      <c r="HK124" s="46"/>
      <c r="HL124" s="46"/>
      <c r="HM124" s="46"/>
      <c r="HN124" s="46"/>
      <c r="HO124" s="46"/>
      <c r="HP124" s="46"/>
      <c r="HQ124" s="46"/>
      <c r="HR124" s="46"/>
      <c r="HS124" s="46"/>
      <c r="HT124" s="46"/>
      <c r="HU124" s="46"/>
      <c r="HV124" s="46"/>
      <c r="HW124" s="46"/>
      <c r="HX124" s="46"/>
      <c r="HY124" s="46"/>
      <c r="HZ124" s="46"/>
      <c r="IA124" s="46"/>
      <c r="IB124" s="46"/>
      <c r="IC124" s="46"/>
      <c r="ID124" s="46"/>
      <c r="IE124" s="46"/>
      <c r="IF124" s="46"/>
      <c r="IG124" s="46"/>
      <c r="IH124" s="46"/>
      <c r="II124" s="46"/>
      <c r="IJ124" s="46"/>
      <c r="IK124" s="46"/>
      <c r="IL124" s="46"/>
      <c r="IM124" s="46"/>
    </row>
    <row r="125" spans="1:247" s="47" customFormat="1" ht="75">
      <c r="A125" s="146"/>
      <c r="B125" s="152"/>
      <c r="C125" s="128"/>
      <c r="D125" s="124"/>
      <c r="E125" s="96"/>
      <c r="F125" s="136"/>
      <c r="G125" s="14" t="s">
        <v>422</v>
      </c>
      <c r="H125" s="14" t="s">
        <v>423</v>
      </c>
      <c r="I125" s="13">
        <f>+J124+1</f>
        <v>44329</v>
      </c>
      <c r="J125" s="13">
        <f>+I125+10</f>
        <v>44339</v>
      </c>
      <c r="K125" s="8">
        <f t="shared" si="3"/>
        <v>10</v>
      </c>
      <c r="L125" s="8"/>
      <c r="M125" s="12"/>
      <c r="N125" s="12" t="s">
        <v>424</v>
      </c>
      <c r="O125" s="12" t="s">
        <v>420</v>
      </c>
      <c r="P125" s="89">
        <v>0.9</v>
      </c>
      <c r="Q125" s="12" t="s">
        <v>413</v>
      </c>
      <c r="R125" s="12" t="s">
        <v>425</v>
      </c>
      <c r="S125" s="12" t="s">
        <v>421</v>
      </c>
      <c r="T125" s="12" t="s">
        <v>360</v>
      </c>
      <c r="U125" s="55"/>
      <c r="V125" s="46"/>
      <c r="W125" s="46"/>
      <c r="X125" s="46"/>
      <c r="Y125" s="46"/>
      <c r="Z125" s="46"/>
      <c r="AA125" s="46"/>
      <c r="AB125" s="46"/>
      <c r="AC125" s="46"/>
      <c r="AD125" s="46"/>
      <c r="AE125" s="46"/>
      <c r="AF125" s="46"/>
      <c r="AG125" s="46"/>
      <c r="AH125" s="46"/>
      <c r="AI125" s="46"/>
      <c r="AJ125" s="46"/>
      <c r="AK125" s="46"/>
      <c r="AL125" s="46"/>
      <c r="AM125" s="46"/>
      <c r="AN125" s="46"/>
      <c r="AO125" s="46"/>
      <c r="AP125" s="46"/>
      <c r="AQ125" s="46"/>
      <c r="AR125" s="46"/>
      <c r="AS125" s="46"/>
      <c r="AT125" s="46"/>
      <c r="AU125" s="46"/>
      <c r="AV125" s="46"/>
      <c r="AW125" s="46"/>
      <c r="AX125" s="46"/>
      <c r="AY125" s="46"/>
      <c r="AZ125" s="46"/>
      <c r="BA125" s="46"/>
      <c r="BB125" s="46"/>
      <c r="BC125" s="46"/>
      <c r="BD125" s="46"/>
      <c r="BE125" s="46"/>
      <c r="BF125" s="46"/>
      <c r="BG125" s="46"/>
      <c r="BH125" s="46"/>
      <c r="BI125" s="46"/>
      <c r="BJ125" s="46"/>
      <c r="BK125" s="46"/>
      <c r="BL125" s="46"/>
      <c r="BM125" s="46"/>
      <c r="BN125" s="46"/>
      <c r="BO125" s="46"/>
      <c r="BP125" s="46"/>
      <c r="BQ125" s="46"/>
      <c r="BR125" s="46"/>
      <c r="BS125" s="46"/>
      <c r="BT125" s="46"/>
      <c r="BU125" s="46"/>
      <c r="BV125" s="46"/>
      <c r="BW125" s="46"/>
      <c r="BX125" s="46"/>
      <c r="BY125" s="46"/>
      <c r="BZ125" s="46"/>
      <c r="CA125" s="46"/>
      <c r="CB125" s="46"/>
      <c r="CC125" s="46"/>
      <c r="CD125" s="46"/>
      <c r="CE125" s="46"/>
      <c r="CF125" s="46"/>
      <c r="CG125" s="46"/>
      <c r="CH125" s="46"/>
      <c r="CI125" s="46"/>
      <c r="CJ125" s="46"/>
      <c r="CK125" s="46"/>
      <c r="CL125" s="46"/>
      <c r="CM125" s="46"/>
      <c r="CN125" s="46"/>
      <c r="CO125" s="46"/>
      <c r="CP125" s="46"/>
      <c r="CQ125" s="46"/>
      <c r="CR125" s="46"/>
      <c r="CS125" s="46"/>
      <c r="CT125" s="46"/>
      <c r="CU125" s="46"/>
      <c r="CV125" s="46"/>
      <c r="CW125" s="46"/>
      <c r="CX125" s="46"/>
      <c r="CY125" s="46"/>
      <c r="CZ125" s="46"/>
      <c r="DA125" s="46"/>
      <c r="DB125" s="46"/>
      <c r="DC125" s="46"/>
      <c r="DD125" s="46"/>
      <c r="DE125" s="46"/>
      <c r="DF125" s="46"/>
      <c r="DG125" s="46"/>
      <c r="DH125" s="46"/>
      <c r="DI125" s="46"/>
      <c r="DJ125" s="46"/>
      <c r="DK125" s="46"/>
      <c r="DL125" s="46"/>
      <c r="DM125" s="46"/>
      <c r="DN125" s="46"/>
      <c r="DO125" s="46"/>
      <c r="DP125" s="46"/>
      <c r="DQ125" s="46"/>
      <c r="DR125" s="46"/>
      <c r="DS125" s="46"/>
      <c r="DT125" s="46"/>
      <c r="DU125" s="46"/>
      <c r="DV125" s="46"/>
      <c r="DW125" s="46"/>
      <c r="DX125" s="46"/>
      <c r="DY125" s="46"/>
      <c r="DZ125" s="46"/>
      <c r="EA125" s="46"/>
      <c r="EB125" s="46"/>
      <c r="EC125" s="46"/>
      <c r="ED125" s="46"/>
      <c r="EE125" s="46"/>
      <c r="EF125" s="46"/>
      <c r="EG125" s="46"/>
      <c r="EH125" s="46"/>
      <c r="EI125" s="46"/>
      <c r="EJ125" s="46"/>
      <c r="EK125" s="46"/>
      <c r="EL125" s="46"/>
      <c r="EM125" s="46"/>
      <c r="EN125" s="46"/>
      <c r="EO125" s="46"/>
      <c r="EP125" s="46"/>
      <c r="EQ125" s="46"/>
      <c r="ER125" s="46"/>
      <c r="ES125" s="46"/>
      <c r="ET125" s="46"/>
      <c r="EU125" s="46"/>
      <c r="EV125" s="46"/>
      <c r="EW125" s="46"/>
      <c r="EX125" s="46"/>
      <c r="EY125" s="46"/>
      <c r="EZ125" s="46"/>
      <c r="FA125" s="46"/>
      <c r="FB125" s="46"/>
      <c r="FC125" s="46"/>
      <c r="FD125" s="46"/>
      <c r="FE125" s="46"/>
      <c r="FF125" s="46"/>
      <c r="FG125" s="46"/>
      <c r="FH125" s="46"/>
      <c r="FI125" s="46"/>
      <c r="FJ125" s="46"/>
      <c r="FK125" s="46"/>
      <c r="FL125" s="46"/>
      <c r="FM125" s="46"/>
      <c r="FN125" s="46"/>
      <c r="FO125" s="46"/>
      <c r="FP125" s="46"/>
      <c r="FQ125" s="46"/>
      <c r="FR125" s="46"/>
      <c r="FS125" s="46"/>
      <c r="FT125" s="46"/>
      <c r="FU125" s="46"/>
      <c r="FV125" s="46"/>
      <c r="FW125" s="46"/>
      <c r="FX125" s="46"/>
      <c r="FY125" s="46"/>
      <c r="FZ125" s="46"/>
      <c r="GA125" s="46"/>
      <c r="GB125" s="46"/>
      <c r="GC125" s="46"/>
      <c r="GD125" s="46"/>
      <c r="GE125" s="46"/>
      <c r="GF125" s="46"/>
      <c r="GG125" s="46"/>
      <c r="GH125" s="46"/>
      <c r="GI125" s="46"/>
      <c r="GJ125" s="46"/>
      <c r="GK125" s="46"/>
      <c r="GL125" s="46"/>
      <c r="GM125" s="46"/>
      <c r="GN125" s="46"/>
      <c r="GO125" s="46"/>
      <c r="GP125" s="46"/>
      <c r="GQ125" s="46"/>
      <c r="GR125" s="46"/>
      <c r="GS125" s="46"/>
      <c r="GT125" s="46"/>
      <c r="GU125" s="46"/>
      <c r="GV125" s="46"/>
      <c r="GW125" s="46"/>
      <c r="GX125" s="46"/>
      <c r="GY125" s="46"/>
      <c r="GZ125" s="46"/>
      <c r="HA125" s="46"/>
      <c r="HB125" s="46"/>
      <c r="HC125" s="46"/>
      <c r="HD125" s="46"/>
      <c r="HE125" s="46"/>
      <c r="HF125" s="46"/>
      <c r="HG125" s="46"/>
      <c r="HH125" s="46"/>
      <c r="HI125" s="46"/>
      <c r="HJ125" s="46"/>
      <c r="HK125" s="46"/>
      <c r="HL125" s="46"/>
      <c r="HM125" s="46"/>
      <c r="HN125" s="46"/>
      <c r="HO125" s="46"/>
      <c r="HP125" s="46"/>
      <c r="HQ125" s="46"/>
      <c r="HR125" s="46"/>
      <c r="HS125" s="46"/>
      <c r="HT125" s="46"/>
      <c r="HU125" s="46"/>
      <c r="HV125" s="46"/>
      <c r="HW125" s="46"/>
      <c r="HX125" s="46"/>
      <c r="HY125" s="46"/>
      <c r="HZ125" s="46"/>
      <c r="IA125" s="46"/>
      <c r="IB125" s="46"/>
      <c r="IC125" s="46"/>
      <c r="ID125" s="46"/>
      <c r="IE125" s="46"/>
      <c r="IF125" s="46"/>
      <c r="IG125" s="46"/>
      <c r="IH125" s="46"/>
      <c r="II125" s="46"/>
      <c r="IJ125" s="46"/>
      <c r="IK125" s="46"/>
      <c r="IL125" s="46"/>
      <c r="IM125" s="46"/>
    </row>
    <row r="126" spans="1:247" s="47" customFormat="1" ht="75">
      <c r="A126" s="146"/>
      <c r="B126" s="152"/>
      <c r="C126" s="128"/>
      <c r="D126" s="124"/>
      <c r="E126" s="96"/>
      <c r="F126" s="136"/>
      <c r="G126" s="14" t="s">
        <v>426</v>
      </c>
      <c r="H126" s="14" t="s">
        <v>427</v>
      </c>
      <c r="I126" s="13">
        <f>+J125+1</f>
        <v>44340</v>
      </c>
      <c r="J126" s="13">
        <f>+I126+5</f>
        <v>44345</v>
      </c>
      <c r="K126" s="8">
        <f t="shared" si="3"/>
        <v>5</v>
      </c>
      <c r="L126" s="8"/>
      <c r="M126" s="12"/>
      <c r="N126" s="12" t="s">
        <v>428</v>
      </c>
      <c r="O126" s="12" t="s">
        <v>420</v>
      </c>
      <c r="P126" s="89">
        <v>1</v>
      </c>
      <c r="Q126" s="12" t="s">
        <v>421</v>
      </c>
      <c r="R126" s="12" t="s">
        <v>429</v>
      </c>
      <c r="S126" s="12"/>
      <c r="T126" s="12"/>
      <c r="U126" s="55"/>
      <c r="V126" s="46"/>
      <c r="W126" s="46"/>
      <c r="X126" s="46"/>
      <c r="Y126" s="46"/>
      <c r="Z126" s="46"/>
      <c r="AA126" s="46"/>
      <c r="AB126" s="46"/>
      <c r="AC126" s="46"/>
      <c r="AD126" s="46"/>
      <c r="AE126" s="46"/>
      <c r="AF126" s="46"/>
      <c r="AG126" s="46"/>
      <c r="AH126" s="46"/>
      <c r="AI126" s="46"/>
      <c r="AJ126" s="46"/>
      <c r="AK126" s="46"/>
      <c r="AL126" s="46"/>
      <c r="AM126" s="46"/>
      <c r="AN126" s="46"/>
      <c r="AO126" s="46"/>
      <c r="AP126" s="46"/>
      <c r="AQ126" s="46"/>
      <c r="AR126" s="46"/>
      <c r="AS126" s="46"/>
      <c r="AT126" s="46"/>
      <c r="AU126" s="46"/>
      <c r="AV126" s="46"/>
      <c r="AW126" s="46"/>
      <c r="AX126" s="46"/>
      <c r="AY126" s="46"/>
      <c r="AZ126" s="46"/>
      <c r="BA126" s="46"/>
      <c r="BB126" s="46"/>
      <c r="BC126" s="46"/>
      <c r="BD126" s="46"/>
      <c r="BE126" s="46"/>
      <c r="BF126" s="46"/>
      <c r="BG126" s="46"/>
      <c r="BH126" s="46"/>
      <c r="BI126" s="46"/>
      <c r="BJ126" s="46"/>
      <c r="BK126" s="46"/>
      <c r="BL126" s="46"/>
      <c r="BM126" s="46"/>
      <c r="BN126" s="46"/>
      <c r="BO126" s="46"/>
      <c r="BP126" s="46"/>
      <c r="BQ126" s="46"/>
      <c r="BR126" s="46"/>
      <c r="BS126" s="46"/>
      <c r="BT126" s="46"/>
      <c r="BU126" s="46"/>
      <c r="BV126" s="46"/>
      <c r="BW126" s="46"/>
      <c r="BX126" s="46"/>
      <c r="BY126" s="46"/>
      <c r="BZ126" s="46"/>
      <c r="CA126" s="46"/>
      <c r="CB126" s="46"/>
      <c r="CC126" s="46"/>
      <c r="CD126" s="46"/>
      <c r="CE126" s="46"/>
      <c r="CF126" s="46"/>
      <c r="CG126" s="46"/>
      <c r="CH126" s="46"/>
      <c r="CI126" s="46"/>
      <c r="CJ126" s="46"/>
      <c r="CK126" s="46"/>
      <c r="CL126" s="46"/>
      <c r="CM126" s="46"/>
      <c r="CN126" s="46"/>
      <c r="CO126" s="46"/>
      <c r="CP126" s="46"/>
      <c r="CQ126" s="46"/>
      <c r="CR126" s="46"/>
      <c r="CS126" s="46"/>
      <c r="CT126" s="46"/>
      <c r="CU126" s="46"/>
      <c r="CV126" s="46"/>
      <c r="CW126" s="46"/>
      <c r="CX126" s="46"/>
      <c r="CY126" s="46"/>
      <c r="CZ126" s="46"/>
      <c r="DA126" s="46"/>
      <c r="DB126" s="46"/>
      <c r="DC126" s="46"/>
      <c r="DD126" s="46"/>
      <c r="DE126" s="46"/>
      <c r="DF126" s="46"/>
      <c r="DG126" s="46"/>
      <c r="DH126" s="46"/>
      <c r="DI126" s="46"/>
      <c r="DJ126" s="46"/>
      <c r="DK126" s="46"/>
      <c r="DL126" s="46"/>
      <c r="DM126" s="46"/>
      <c r="DN126" s="46"/>
      <c r="DO126" s="46"/>
      <c r="DP126" s="46"/>
      <c r="DQ126" s="46"/>
      <c r="DR126" s="46"/>
      <c r="DS126" s="46"/>
      <c r="DT126" s="46"/>
      <c r="DU126" s="46"/>
      <c r="DV126" s="46"/>
      <c r="DW126" s="46"/>
      <c r="DX126" s="46"/>
      <c r="DY126" s="46"/>
      <c r="DZ126" s="46"/>
      <c r="EA126" s="46"/>
      <c r="EB126" s="46"/>
      <c r="EC126" s="46"/>
      <c r="ED126" s="46"/>
      <c r="EE126" s="46"/>
      <c r="EF126" s="46"/>
      <c r="EG126" s="46"/>
      <c r="EH126" s="46"/>
      <c r="EI126" s="46"/>
      <c r="EJ126" s="46"/>
      <c r="EK126" s="46"/>
      <c r="EL126" s="46"/>
      <c r="EM126" s="46"/>
      <c r="EN126" s="46"/>
      <c r="EO126" s="46"/>
      <c r="EP126" s="46"/>
      <c r="EQ126" s="46"/>
      <c r="ER126" s="46"/>
      <c r="ES126" s="46"/>
      <c r="ET126" s="46"/>
      <c r="EU126" s="46"/>
      <c r="EV126" s="46"/>
      <c r="EW126" s="46"/>
      <c r="EX126" s="46"/>
      <c r="EY126" s="46"/>
      <c r="EZ126" s="46"/>
      <c r="FA126" s="46"/>
      <c r="FB126" s="46"/>
      <c r="FC126" s="46"/>
      <c r="FD126" s="46"/>
      <c r="FE126" s="46"/>
      <c r="FF126" s="46"/>
      <c r="FG126" s="46"/>
      <c r="FH126" s="46"/>
      <c r="FI126" s="46"/>
      <c r="FJ126" s="46"/>
      <c r="FK126" s="46"/>
      <c r="FL126" s="46"/>
      <c r="FM126" s="46"/>
      <c r="FN126" s="46"/>
      <c r="FO126" s="46"/>
      <c r="FP126" s="46"/>
      <c r="FQ126" s="46"/>
      <c r="FR126" s="46"/>
      <c r="FS126" s="46"/>
      <c r="FT126" s="46"/>
      <c r="FU126" s="46"/>
      <c r="FV126" s="46"/>
      <c r="FW126" s="46"/>
      <c r="FX126" s="46"/>
      <c r="FY126" s="46"/>
      <c r="FZ126" s="46"/>
      <c r="GA126" s="46"/>
      <c r="GB126" s="46"/>
      <c r="GC126" s="46"/>
      <c r="GD126" s="46"/>
      <c r="GE126" s="46"/>
      <c r="GF126" s="46"/>
      <c r="GG126" s="46"/>
      <c r="GH126" s="46"/>
      <c r="GI126" s="46"/>
      <c r="GJ126" s="46"/>
      <c r="GK126" s="46"/>
      <c r="GL126" s="46"/>
      <c r="GM126" s="46"/>
      <c r="GN126" s="46"/>
      <c r="GO126" s="46"/>
      <c r="GP126" s="46"/>
      <c r="GQ126" s="46"/>
      <c r="GR126" s="46"/>
      <c r="GS126" s="46"/>
      <c r="GT126" s="46"/>
      <c r="GU126" s="46"/>
      <c r="GV126" s="46"/>
      <c r="GW126" s="46"/>
      <c r="GX126" s="46"/>
      <c r="GY126" s="46"/>
      <c r="GZ126" s="46"/>
      <c r="HA126" s="46"/>
      <c r="HB126" s="46"/>
      <c r="HC126" s="46"/>
      <c r="HD126" s="46"/>
      <c r="HE126" s="46"/>
      <c r="HF126" s="46"/>
      <c r="HG126" s="46"/>
      <c r="HH126" s="46"/>
      <c r="HI126" s="46"/>
      <c r="HJ126" s="46"/>
      <c r="HK126" s="46"/>
      <c r="HL126" s="46"/>
      <c r="HM126" s="46"/>
      <c r="HN126" s="46"/>
      <c r="HO126" s="46"/>
      <c r="HP126" s="46"/>
      <c r="HQ126" s="46"/>
      <c r="HR126" s="46"/>
      <c r="HS126" s="46"/>
      <c r="HT126" s="46"/>
      <c r="HU126" s="46"/>
      <c r="HV126" s="46"/>
      <c r="HW126" s="46"/>
      <c r="HX126" s="46"/>
      <c r="HY126" s="46"/>
      <c r="HZ126" s="46"/>
      <c r="IA126" s="46"/>
      <c r="IB126" s="46"/>
      <c r="IC126" s="46"/>
      <c r="ID126" s="46"/>
      <c r="IE126" s="46"/>
      <c r="IF126" s="46"/>
      <c r="IG126" s="46"/>
      <c r="IH126" s="46"/>
      <c r="II126" s="46"/>
      <c r="IJ126" s="46"/>
      <c r="IK126" s="46"/>
      <c r="IL126" s="46"/>
      <c r="IM126" s="46"/>
    </row>
    <row r="127" spans="1:247" s="47" customFormat="1" ht="120">
      <c r="A127" s="146"/>
      <c r="B127" s="152"/>
      <c r="C127" s="128"/>
      <c r="D127" s="124"/>
      <c r="E127" s="96"/>
      <c r="F127" s="136"/>
      <c r="G127" s="14" t="s">
        <v>430</v>
      </c>
      <c r="H127" s="14" t="s">
        <v>431</v>
      </c>
      <c r="I127" s="13">
        <f>+J126+1</f>
        <v>44346</v>
      </c>
      <c r="J127" s="13">
        <f>+I127+10</f>
        <v>44356</v>
      </c>
      <c r="K127" s="8">
        <f t="shared" si="3"/>
        <v>10</v>
      </c>
      <c r="L127" s="8"/>
      <c r="M127" s="12"/>
      <c r="N127" s="18" t="s">
        <v>634</v>
      </c>
      <c r="O127" s="12" t="s">
        <v>432</v>
      </c>
      <c r="P127" s="89">
        <v>0.85</v>
      </c>
      <c r="Q127" s="12" t="s">
        <v>433</v>
      </c>
      <c r="R127" s="12" t="s">
        <v>414</v>
      </c>
      <c r="S127" s="12" t="s">
        <v>421</v>
      </c>
      <c r="T127" s="12"/>
      <c r="U127" s="55"/>
      <c r="V127" s="46"/>
      <c r="W127" s="46"/>
      <c r="X127" s="46"/>
      <c r="Y127" s="46"/>
      <c r="Z127" s="46"/>
      <c r="AA127" s="46"/>
      <c r="AB127" s="46"/>
      <c r="AC127" s="46"/>
      <c r="AD127" s="46"/>
      <c r="AE127" s="46"/>
      <c r="AF127" s="46"/>
      <c r="AG127" s="46"/>
      <c r="AH127" s="46"/>
      <c r="AI127" s="46"/>
      <c r="AJ127" s="46"/>
      <c r="AK127" s="46"/>
      <c r="AL127" s="46"/>
      <c r="AM127" s="46"/>
      <c r="AN127" s="46"/>
      <c r="AO127" s="46"/>
      <c r="AP127" s="46"/>
      <c r="AQ127" s="46"/>
      <c r="AR127" s="46"/>
      <c r="AS127" s="46"/>
      <c r="AT127" s="46"/>
      <c r="AU127" s="46"/>
      <c r="AV127" s="46"/>
      <c r="AW127" s="46"/>
      <c r="AX127" s="46"/>
      <c r="AY127" s="46"/>
      <c r="AZ127" s="46"/>
      <c r="BA127" s="46"/>
      <c r="BB127" s="46"/>
      <c r="BC127" s="46"/>
      <c r="BD127" s="46"/>
      <c r="BE127" s="46"/>
      <c r="BF127" s="46"/>
      <c r="BG127" s="46"/>
      <c r="BH127" s="46"/>
      <c r="BI127" s="46"/>
      <c r="BJ127" s="46"/>
      <c r="BK127" s="46"/>
      <c r="BL127" s="46"/>
      <c r="BM127" s="46"/>
      <c r="BN127" s="46"/>
      <c r="BO127" s="46"/>
      <c r="BP127" s="46"/>
      <c r="BQ127" s="46"/>
      <c r="BR127" s="46"/>
      <c r="BS127" s="46"/>
      <c r="BT127" s="46"/>
      <c r="BU127" s="46"/>
      <c r="BV127" s="46"/>
      <c r="BW127" s="46"/>
      <c r="BX127" s="46"/>
      <c r="BY127" s="46"/>
      <c r="BZ127" s="46"/>
      <c r="CA127" s="46"/>
      <c r="CB127" s="46"/>
      <c r="CC127" s="46"/>
      <c r="CD127" s="46"/>
      <c r="CE127" s="46"/>
      <c r="CF127" s="46"/>
      <c r="CG127" s="46"/>
      <c r="CH127" s="46"/>
      <c r="CI127" s="46"/>
      <c r="CJ127" s="46"/>
      <c r="CK127" s="46"/>
      <c r="CL127" s="46"/>
      <c r="CM127" s="46"/>
      <c r="CN127" s="46"/>
      <c r="CO127" s="46"/>
      <c r="CP127" s="46"/>
      <c r="CQ127" s="46"/>
      <c r="CR127" s="46"/>
      <c r="CS127" s="46"/>
      <c r="CT127" s="46"/>
      <c r="CU127" s="46"/>
      <c r="CV127" s="46"/>
      <c r="CW127" s="46"/>
      <c r="CX127" s="46"/>
      <c r="CY127" s="46"/>
      <c r="CZ127" s="46"/>
      <c r="DA127" s="46"/>
      <c r="DB127" s="46"/>
      <c r="DC127" s="46"/>
      <c r="DD127" s="46"/>
      <c r="DE127" s="46"/>
      <c r="DF127" s="46"/>
      <c r="DG127" s="46"/>
      <c r="DH127" s="46"/>
      <c r="DI127" s="46"/>
      <c r="DJ127" s="46"/>
      <c r="DK127" s="46"/>
      <c r="DL127" s="46"/>
      <c r="DM127" s="46"/>
      <c r="DN127" s="46"/>
      <c r="DO127" s="46"/>
      <c r="DP127" s="46"/>
      <c r="DQ127" s="46"/>
      <c r="DR127" s="46"/>
      <c r="DS127" s="46"/>
      <c r="DT127" s="46"/>
      <c r="DU127" s="46"/>
      <c r="DV127" s="46"/>
      <c r="DW127" s="46"/>
      <c r="DX127" s="46"/>
      <c r="DY127" s="46"/>
      <c r="DZ127" s="46"/>
      <c r="EA127" s="46"/>
      <c r="EB127" s="46"/>
      <c r="EC127" s="46"/>
      <c r="ED127" s="46"/>
      <c r="EE127" s="46"/>
      <c r="EF127" s="46"/>
      <c r="EG127" s="46"/>
      <c r="EH127" s="46"/>
      <c r="EI127" s="46"/>
      <c r="EJ127" s="46"/>
      <c r="EK127" s="46"/>
      <c r="EL127" s="46"/>
      <c r="EM127" s="46"/>
      <c r="EN127" s="46"/>
      <c r="EO127" s="46"/>
      <c r="EP127" s="46"/>
      <c r="EQ127" s="46"/>
      <c r="ER127" s="46"/>
      <c r="ES127" s="46"/>
      <c r="ET127" s="46"/>
      <c r="EU127" s="46"/>
      <c r="EV127" s="46"/>
      <c r="EW127" s="46"/>
      <c r="EX127" s="46"/>
      <c r="EY127" s="46"/>
      <c r="EZ127" s="46"/>
      <c r="FA127" s="46"/>
      <c r="FB127" s="46"/>
      <c r="FC127" s="46"/>
      <c r="FD127" s="46"/>
      <c r="FE127" s="46"/>
      <c r="FF127" s="46"/>
      <c r="FG127" s="46"/>
      <c r="FH127" s="46"/>
      <c r="FI127" s="46"/>
      <c r="FJ127" s="46"/>
      <c r="FK127" s="46"/>
      <c r="FL127" s="46"/>
      <c r="FM127" s="46"/>
      <c r="FN127" s="46"/>
      <c r="FO127" s="46"/>
      <c r="FP127" s="46"/>
      <c r="FQ127" s="46"/>
      <c r="FR127" s="46"/>
      <c r="FS127" s="46"/>
      <c r="FT127" s="46"/>
      <c r="FU127" s="46"/>
      <c r="FV127" s="46"/>
      <c r="FW127" s="46"/>
      <c r="FX127" s="46"/>
      <c r="FY127" s="46"/>
      <c r="FZ127" s="46"/>
      <c r="GA127" s="46"/>
      <c r="GB127" s="46"/>
      <c r="GC127" s="46"/>
      <c r="GD127" s="46"/>
      <c r="GE127" s="46"/>
      <c r="GF127" s="46"/>
      <c r="GG127" s="46"/>
      <c r="GH127" s="46"/>
      <c r="GI127" s="46"/>
      <c r="GJ127" s="46"/>
      <c r="GK127" s="46"/>
      <c r="GL127" s="46"/>
      <c r="GM127" s="46"/>
      <c r="GN127" s="46"/>
      <c r="GO127" s="46"/>
      <c r="GP127" s="46"/>
      <c r="GQ127" s="46"/>
      <c r="GR127" s="46"/>
      <c r="GS127" s="46"/>
      <c r="GT127" s="46"/>
      <c r="GU127" s="46"/>
      <c r="GV127" s="46"/>
      <c r="GW127" s="46"/>
      <c r="GX127" s="46"/>
      <c r="GY127" s="46"/>
      <c r="GZ127" s="46"/>
      <c r="HA127" s="46"/>
      <c r="HB127" s="46"/>
      <c r="HC127" s="46"/>
      <c r="HD127" s="46"/>
      <c r="HE127" s="46"/>
      <c r="HF127" s="46"/>
      <c r="HG127" s="46"/>
      <c r="HH127" s="46"/>
      <c r="HI127" s="46"/>
      <c r="HJ127" s="46"/>
      <c r="HK127" s="46"/>
      <c r="HL127" s="46"/>
      <c r="HM127" s="46"/>
      <c r="HN127" s="46"/>
      <c r="HO127" s="46"/>
      <c r="HP127" s="46"/>
      <c r="HQ127" s="46"/>
      <c r="HR127" s="46"/>
      <c r="HS127" s="46"/>
      <c r="HT127" s="46"/>
      <c r="HU127" s="46"/>
      <c r="HV127" s="46"/>
      <c r="HW127" s="46"/>
      <c r="HX127" s="46"/>
      <c r="HY127" s="46"/>
      <c r="HZ127" s="46"/>
      <c r="IA127" s="46"/>
      <c r="IB127" s="46"/>
      <c r="IC127" s="46"/>
      <c r="ID127" s="46"/>
      <c r="IE127" s="46"/>
      <c r="IF127" s="46"/>
      <c r="IG127" s="46"/>
      <c r="IH127" s="46"/>
      <c r="II127" s="46"/>
      <c r="IJ127" s="46"/>
      <c r="IK127" s="46"/>
      <c r="IL127" s="46"/>
      <c r="IM127" s="46"/>
    </row>
    <row r="128" spans="1:247" s="47" customFormat="1" ht="105">
      <c r="A128" s="146"/>
      <c r="B128" s="152"/>
      <c r="C128" s="128"/>
      <c r="D128" s="124"/>
      <c r="E128" s="95" t="s">
        <v>457</v>
      </c>
      <c r="F128" s="97" t="s">
        <v>458</v>
      </c>
      <c r="G128" s="10" t="s">
        <v>459</v>
      </c>
      <c r="H128" s="41" t="s">
        <v>460</v>
      </c>
      <c r="I128" s="41">
        <v>44287</v>
      </c>
      <c r="J128" s="41">
        <v>44301</v>
      </c>
      <c r="K128" s="8">
        <f t="shared" si="3"/>
        <v>14</v>
      </c>
      <c r="L128" s="10">
        <v>0</v>
      </c>
      <c r="M128" s="10"/>
      <c r="N128" s="10" t="s">
        <v>461</v>
      </c>
      <c r="O128" s="10" t="s">
        <v>462</v>
      </c>
      <c r="P128" s="89">
        <v>0.95</v>
      </c>
      <c r="Q128" s="10" t="s">
        <v>463</v>
      </c>
      <c r="R128" s="10" t="s">
        <v>464</v>
      </c>
      <c r="S128" s="10" t="s">
        <v>421</v>
      </c>
      <c r="T128" s="10" t="s">
        <v>465</v>
      </c>
      <c r="U128" s="55"/>
      <c r="V128" s="46"/>
      <c r="W128" s="46"/>
      <c r="X128" s="46"/>
      <c r="Y128" s="46"/>
      <c r="Z128" s="46"/>
      <c r="AA128" s="46"/>
      <c r="AB128" s="46"/>
      <c r="AC128" s="46"/>
      <c r="AD128" s="46"/>
      <c r="AE128" s="46"/>
      <c r="AF128" s="46"/>
      <c r="AG128" s="46"/>
      <c r="AH128" s="46"/>
      <c r="AI128" s="46"/>
      <c r="AJ128" s="46"/>
      <c r="AK128" s="46"/>
      <c r="AL128" s="46"/>
      <c r="AM128" s="46"/>
      <c r="AN128" s="46"/>
      <c r="AO128" s="46"/>
      <c r="AP128" s="46"/>
      <c r="AQ128" s="46"/>
      <c r="AR128" s="46"/>
      <c r="AS128" s="46"/>
      <c r="AT128" s="46"/>
      <c r="AU128" s="46"/>
      <c r="AV128" s="46"/>
      <c r="AW128" s="46"/>
      <c r="AX128" s="46"/>
      <c r="AY128" s="46"/>
      <c r="AZ128" s="46"/>
      <c r="BA128" s="46"/>
      <c r="BB128" s="46"/>
      <c r="BC128" s="46"/>
      <c r="BD128" s="46"/>
      <c r="BE128" s="46"/>
      <c r="BF128" s="46"/>
      <c r="BG128" s="46"/>
      <c r="BH128" s="46"/>
      <c r="BI128" s="46"/>
      <c r="BJ128" s="46"/>
      <c r="BK128" s="46"/>
      <c r="BL128" s="46"/>
      <c r="BM128" s="46"/>
      <c r="BN128" s="46"/>
      <c r="BO128" s="46"/>
      <c r="BP128" s="46"/>
      <c r="BQ128" s="46"/>
      <c r="BR128" s="46"/>
      <c r="BS128" s="46"/>
      <c r="BT128" s="46"/>
      <c r="BU128" s="46"/>
      <c r="BV128" s="46"/>
      <c r="BW128" s="46"/>
      <c r="BX128" s="46"/>
      <c r="BY128" s="46"/>
      <c r="BZ128" s="46"/>
      <c r="CA128" s="46"/>
      <c r="CB128" s="46"/>
      <c r="CC128" s="46"/>
      <c r="CD128" s="46"/>
      <c r="CE128" s="46"/>
      <c r="CF128" s="46"/>
      <c r="CG128" s="46"/>
      <c r="CH128" s="46"/>
      <c r="CI128" s="46"/>
      <c r="CJ128" s="46"/>
      <c r="CK128" s="46"/>
      <c r="CL128" s="46"/>
      <c r="CM128" s="46"/>
      <c r="CN128" s="46"/>
      <c r="CO128" s="46"/>
      <c r="CP128" s="46"/>
      <c r="CQ128" s="46"/>
      <c r="CR128" s="46"/>
      <c r="CS128" s="46"/>
      <c r="CT128" s="46"/>
      <c r="CU128" s="46"/>
      <c r="CV128" s="46"/>
      <c r="CW128" s="46"/>
      <c r="CX128" s="46"/>
      <c r="CY128" s="46"/>
      <c r="CZ128" s="46"/>
      <c r="DA128" s="46"/>
      <c r="DB128" s="46"/>
      <c r="DC128" s="46"/>
      <c r="DD128" s="46"/>
      <c r="DE128" s="46"/>
      <c r="DF128" s="46"/>
      <c r="DG128" s="46"/>
      <c r="DH128" s="46"/>
      <c r="DI128" s="46"/>
      <c r="DJ128" s="46"/>
      <c r="DK128" s="46"/>
      <c r="DL128" s="46"/>
      <c r="DM128" s="46"/>
      <c r="DN128" s="46"/>
      <c r="DO128" s="46"/>
      <c r="DP128" s="46"/>
      <c r="DQ128" s="46"/>
      <c r="DR128" s="46"/>
      <c r="DS128" s="46"/>
      <c r="DT128" s="46"/>
      <c r="DU128" s="46"/>
      <c r="DV128" s="46"/>
      <c r="DW128" s="46"/>
      <c r="DX128" s="46"/>
      <c r="DY128" s="46"/>
      <c r="DZ128" s="46"/>
      <c r="EA128" s="46"/>
      <c r="EB128" s="46"/>
      <c r="EC128" s="46"/>
      <c r="ED128" s="46"/>
      <c r="EE128" s="46"/>
      <c r="EF128" s="46"/>
      <c r="EG128" s="46"/>
      <c r="EH128" s="46"/>
      <c r="EI128" s="46"/>
      <c r="EJ128" s="46"/>
      <c r="EK128" s="46"/>
      <c r="EL128" s="46"/>
      <c r="EM128" s="46"/>
      <c r="EN128" s="46"/>
      <c r="EO128" s="46"/>
      <c r="EP128" s="46"/>
      <c r="EQ128" s="46"/>
      <c r="ER128" s="46"/>
      <c r="ES128" s="46"/>
      <c r="ET128" s="46"/>
      <c r="EU128" s="46"/>
      <c r="EV128" s="46"/>
      <c r="EW128" s="46"/>
      <c r="EX128" s="46"/>
      <c r="EY128" s="46"/>
      <c r="EZ128" s="46"/>
      <c r="FA128" s="46"/>
      <c r="FB128" s="46"/>
      <c r="FC128" s="46"/>
      <c r="FD128" s="46"/>
      <c r="FE128" s="46"/>
      <c r="FF128" s="46"/>
      <c r="FG128" s="46"/>
      <c r="FH128" s="46"/>
      <c r="FI128" s="46"/>
      <c r="FJ128" s="46"/>
      <c r="FK128" s="46"/>
      <c r="FL128" s="46"/>
      <c r="FM128" s="46"/>
      <c r="FN128" s="46"/>
      <c r="FO128" s="46"/>
      <c r="FP128" s="46"/>
      <c r="FQ128" s="46"/>
      <c r="FR128" s="46"/>
      <c r="FS128" s="46"/>
      <c r="FT128" s="46"/>
      <c r="FU128" s="46"/>
      <c r="FV128" s="46"/>
      <c r="FW128" s="46"/>
      <c r="FX128" s="46"/>
      <c r="FY128" s="46"/>
      <c r="FZ128" s="46"/>
      <c r="GA128" s="46"/>
      <c r="GB128" s="46"/>
      <c r="GC128" s="46"/>
      <c r="GD128" s="46"/>
      <c r="GE128" s="46"/>
      <c r="GF128" s="46"/>
      <c r="GG128" s="46"/>
      <c r="GH128" s="46"/>
      <c r="GI128" s="46"/>
      <c r="GJ128" s="46"/>
      <c r="GK128" s="46"/>
      <c r="GL128" s="46"/>
      <c r="GM128" s="46"/>
      <c r="GN128" s="46"/>
      <c r="GO128" s="46"/>
      <c r="GP128" s="46"/>
      <c r="GQ128" s="46"/>
      <c r="GR128" s="46"/>
      <c r="GS128" s="46"/>
      <c r="GT128" s="46"/>
      <c r="GU128" s="46"/>
      <c r="GV128" s="46"/>
      <c r="GW128" s="46"/>
      <c r="GX128" s="46"/>
      <c r="GY128" s="46"/>
      <c r="GZ128" s="46"/>
      <c r="HA128" s="46"/>
      <c r="HB128" s="46"/>
      <c r="HC128" s="46"/>
      <c r="HD128" s="46"/>
      <c r="HE128" s="46"/>
      <c r="HF128" s="46"/>
      <c r="HG128" s="46"/>
      <c r="HH128" s="46"/>
      <c r="HI128" s="46"/>
      <c r="HJ128" s="46"/>
      <c r="HK128" s="46"/>
      <c r="HL128" s="46"/>
      <c r="HM128" s="46"/>
      <c r="HN128" s="46"/>
      <c r="HO128" s="46"/>
      <c r="HP128" s="46"/>
      <c r="HQ128" s="46"/>
      <c r="HR128" s="46"/>
      <c r="HS128" s="46"/>
      <c r="HT128" s="46"/>
      <c r="HU128" s="46"/>
      <c r="HV128" s="46"/>
      <c r="HW128" s="46"/>
      <c r="HX128" s="46"/>
      <c r="HY128" s="46"/>
      <c r="HZ128" s="46"/>
      <c r="IA128" s="46"/>
      <c r="IB128" s="46"/>
      <c r="IC128" s="46"/>
      <c r="ID128" s="46"/>
      <c r="IE128" s="46"/>
      <c r="IF128" s="46"/>
      <c r="IG128" s="46"/>
      <c r="IH128" s="46"/>
      <c r="II128" s="46"/>
      <c r="IJ128" s="46"/>
      <c r="IK128" s="46"/>
      <c r="IL128" s="46"/>
      <c r="IM128" s="46"/>
    </row>
    <row r="129" spans="1:21" ht="135">
      <c r="A129" s="146"/>
      <c r="B129" s="152"/>
      <c r="C129" s="128"/>
      <c r="D129" s="124"/>
      <c r="E129" s="95"/>
      <c r="F129" s="97"/>
      <c r="G129" s="68" t="s">
        <v>466</v>
      </c>
      <c r="H129" s="68" t="s">
        <v>467</v>
      </c>
      <c r="I129" s="68">
        <v>44302</v>
      </c>
      <c r="J129" s="68">
        <v>44306</v>
      </c>
      <c r="K129" s="8">
        <f t="shared" si="3"/>
        <v>4</v>
      </c>
      <c r="L129" s="10">
        <v>0</v>
      </c>
      <c r="M129" s="10"/>
      <c r="N129" s="10" t="s">
        <v>468</v>
      </c>
      <c r="O129" s="10" t="s">
        <v>469</v>
      </c>
      <c r="P129" s="89">
        <v>1</v>
      </c>
      <c r="Q129" s="10" t="s">
        <v>470</v>
      </c>
      <c r="R129" s="10" t="s">
        <v>464</v>
      </c>
      <c r="S129" s="10" t="s">
        <v>463</v>
      </c>
      <c r="T129" s="10"/>
      <c r="U129" s="51"/>
    </row>
    <row r="130" spans="1:21" ht="135">
      <c r="A130" s="146"/>
      <c r="B130" s="152"/>
      <c r="C130" s="128"/>
      <c r="D130" s="124"/>
      <c r="E130" s="95"/>
      <c r="F130" s="97"/>
      <c r="G130" s="41" t="s">
        <v>471</v>
      </c>
      <c r="H130" s="41" t="s">
        <v>472</v>
      </c>
      <c r="I130" s="41">
        <v>44307</v>
      </c>
      <c r="J130" s="41">
        <v>44311</v>
      </c>
      <c r="K130" s="8">
        <f t="shared" si="3"/>
        <v>4</v>
      </c>
      <c r="L130" s="10">
        <v>0</v>
      </c>
      <c r="M130" s="10"/>
      <c r="N130" s="10" t="s">
        <v>473</v>
      </c>
      <c r="O130" s="10" t="s">
        <v>474</v>
      </c>
      <c r="P130" s="89">
        <v>0.9</v>
      </c>
      <c r="Q130" s="10" t="s">
        <v>463</v>
      </c>
      <c r="R130" s="10" t="s">
        <v>464</v>
      </c>
      <c r="S130" s="10" t="s">
        <v>421</v>
      </c>
      <c r="T130" s="10"/>
      <c r="U130" s="51"/>
    </row>
    <row r="131" spans="1:21" ht="75">
      <c r="A131" s="146"/>
      <c r="B131" s="152"/>
      <c r="C131" s="128"/>
      <c r="D131" s="124"/>
      <c r="E131" s="95"/>
      <c r="F131" s="97"/>
      <c r="G131" s="41" t="s">
        <v>475</v>
      </c>
      <c r="H131" s="41" t="s">
        <v>476</v>
      </c>
      <c r="I131" s="41">
        <v>44312</v>
      </c>
      <c r="J131" s="41">
        <f>+I131+5</f>
        <v>44317</v>
      </c>
      <c r="K131" s="8">
        <f t="shared" si="3"/>
        <v>5</v>
      </c>
      <c r="L131" s="10">
        <v>0</v>
      </c>
      <c r="M131" s="10"/>
      <c r="N131" s="10" t="s">
        <v>477</v>
      </c>
      <c r="O131" s="10" t="s">
        <v>478</v>
      </c>
      <c r="P131" s="89">
        <v>1</v>
      </c>
      <c r="Q131" s="10" t="s">
        <v>463</v>
      </c>
      <c r="R131" s="10" t="s">
        <v>464</v>
      </c>
      <c r="S131" s="10" t="s">
        <v>421</v>
      </c>
      <c r="T131" s="10"/>
      <c r="U131" s="51"/>
    </row>
    <row r="132" spans="1:21" ht="105">
      <c r="A132" s="146"/>
      <c r="B132" s="152"/>
      <c r="C132" s="128"/>
      <c r="D132" s="124"/>
      <c r="E132" s="95"/>
      <c r="F132" s="97"/>
      <c r="G132" s="41" t="s">
        <v>479</v>
      </c>
      <c r="H132" s="41" t="s">
        <v>480</v>
      </c>
      <c r="I132" s="41">
        <v>44319</v>
      </c>
      <c r="J132" s="41">
        <f>+I132+30</f>
        <v>44349</v>
      </c>
      <c r="K132" s="8">
        <f t="shared" si="3"/>
        <v>30</v>
      </c>
      <c r="L132" s="10">
        <v>0</v>
      </c>
      <c r="M132" s="10"/>
      <c r="N132" s="10" t="s">
        <v>481</v>
      </c>
      <c r="O132" s="10" t="s">
        <v>482</v>
      </c>
      <c r="P132" s="89">
        <v>0.9</v>
      </c>
      <c r="Q132" s="10" t="s">
        <v>483</v>
      </c>
      <c r="R132" s="10" t="s">
        <v>464</v>
      </c>
      <c r="S132" s="10" t="s">
        <v>421</v>
      </c>
      <c r="T132" s="10" t="s">
        <v>484</v>
      </c>
      <c r="U132" s="51"/>
    </row>
    <row r="133" spans="1:21" ht="120">
      <c r="A133" s="146"/>
      <c r="B133" s="152"/>
      <c r="C133" s="128"/>
      <c r="D133" s="124"/>
      <c r="E133" s="95"/>
      <c r="F133" s="97" t="s">
        <v>485</v>
      </c>
      <c r="G133" s="41" t="s">
        <v>486</v>
      </c>
      <c r="H133" s="41" t="s">
        <v>487</v>
      </c>
      <c r="I133" s="41">
        <f>+J132+1</f>
        <v>44350</v>
      </c>
      <c r="J133" s="41">
        <f>+I133+8</f>
        <v>44358</v>
      </c>
      <c r="K133" s="8">
        <f t="shared" si="3"/>
        <v>8</v>
      </c>
      <c r="L133" s="10">
        <v>0</v>
      </c>
      <c r="M133" s="10"/>
      <c r="N133" s="10" t="s">
        <v>488</v>
      </c>
      <c r="O133" s="10" t="s">
        <v>489</v>
      </c>
      <c r="P133" s="89">
        <v>1</v>
      </c>
      <c r="Q133" s="10" t="s">
        <v>490</v>
      </c>
      <c r="R133" s="10" t="s">
        <v>464</v>
      </c>
      <c r="S133" s="10" t="s">
        <v>463</v>
      </c>
      <c r="T133" s="10" t="s">
        <v>491</v>
      </c>
      <c r="U133" s="51"/>
    </row>
    <row r="134" spans="1:21" ht="45" customHeight="1">
      <c r="A134" s="146"/>
      <c r="B134" s="152"/>
      <c r="C134" s="128"/>
      <c r="D134" s="124"/>
      <c r="E134" s="95"/>
      <c r="F134" s="97"/>
      <c r="G134" s="41" t="s">
        <v>492</v>
      </c>
      <c r="H134" s="41" t="s">
        <v>493</v>
      </c>
      <c r="I134" s="41">
        <f>+J133+1</f>
        <v>44359</v>
      </c>
      <c r="J134" s="41">
        <f>+I134+4</f>
        <v>44363</v>
      </c>
      <c r="K134" s="8">
        <f t="shared" si="3"/>
        <v>4</v>
      </c>
      <c r="L134" s="10">
        <v>0</v>
      </c>
      <c r="M134" s="10"/>
      <c r="N134" s="10" t="s">
        <v>494</v>
      </c>
      <c r="O134" s="10" t="s">
        <v>495</v>
      </c>
      <c r="P134" s="89">
        <v>1</v>
      </c>
      <c r="Q134" s="10" t="s">
        <v>463</v>
      </c>
      <c r="R134" s="10" t="s">
        <v>464</v>
      </c>
      <c r="S134" s="10" t="s">
        <v>421</v>
      </c>
      <c r="T134" s="10" t="s">
        <v>496</v>
      </c>
      <c r="U134" s="51"/>
    </row>
    <row r="135" spans="1:21" ht="120">
      <c r="A135" s="146"/>
      <c r="B135" s="152"/>
      <c r="C135" s="128"/>
      <c r="D135" s="124"/>
      <c r="E135" s="95"/>
      <c r="F135" s="97"/>
      <c r="G135" s="41" t="s">
        <v>497</v>
      </c>
      <c r="H135" s="41" t="s">
        <v>498</v>
      </c>
      <c r="I135" s="41">
        <f>+J134+1</f>
        <v>44364</v>
      </c>
      <c r="J135" s="41">
        <f>+I135+15</f>
        <v>44379</v>
      </c>
      <c r="K135" s="8">
        <f t="shared" si="3"/>
        <v>15</v>
      </c>
      <c r="L135" s="10">
        <v>0</v>
      </c>
      <c r="M135" s="10"/>
      <c r="N135" s="10" t="s">
        <v>499</v>
      </c>
      <c r="O135" s="10" t="s">
        <v>500</v>
      </c>
      <c r="P135" s="89">
        <v>1</v>
      </c>
      <c r="Q135" s="10" t="s">
        <v>501</v>
      </c>
      <c r="R135" s="10" t="s">
        <v>502</v>
      </c>
      <c r="S135" s="10" t="s">
        <v>503</v>
      </c>
      <c r="T135" s="10" t="s">
        <v>504</v>
      </c>
      <c r="U135" s="51"/>
    </row>
    <row r="136" spans="1:21" ht="75">
      <c r="A136" s="146"/>
      <c r="B136" s="152"/>
      <c r="C136" s="128"/>
      <c r="D136" s="124"/>
      <c r="E136" s="96" t="s">
        <v>505</v>
      </c>
      <c r="F136" s="97" t="s">
        <v>506</v>
      </c>
      <c r="G136" s="10" t="s">
        <v>486</v>
      </c>
      <c r="H136" s="10" t="s">
        <v>507</v>
      </c>
      <c r="I136" s="41">
        <v>44297</v>
      </c>
      <c r="J136" s="41">
        <f>+I136+8</f>
        <v>44305</v>
      </c>
      <c r="K136" s="8">
        <v>8</v>
      </c>
      <c r="L136" s="10"/>
      <c r="M136" s="10"/>
      <c r="N136" s="10" t="s">
        <v>508</v>
      </c>
      <c r="O136" s="15" t="s">
        <v>509</v>
      </c>
      <c r="P136" s="94">
        <v>1</v>
      </c>
      <c r="Q136" s="10" t="s">
        <v>510</v>
      </c>
      <c r="R136" s="10" t="s">
        <v>496</v>
      </c>
      <c r="S136" s="10" t="s">
        <v>511</v>
      </c>
      <c r="T136" s="10" t="s">
        <v>512</v>
      </c>
      <c r="U136" s="51"/>
    </row>
    <row r="137" spans="1:21" ht="60" customHeight="1">
      <c r="A137" s="146"/>
      <c r="B137" s="152"/>
      <c r="C137" s="128"/>
      <c r="D137" s="124"/>
      <c r="E137" s="95"/>
      <c r="F137" s="97"/>
      <c r="G137" s="10" t="s">
        <v>513</v>
      </c>
      <c r="H137" s="10" t="s">
        <v>514</v>
      </c>
      <c r="I137" s="41">
        <f>+J136+1</f>
        <v>44306</v>
      </c>
      <c r="J137" s="41">
        <f>+I137+15</f>
        <v>44321</v>
      </c>
      <c r="K137" s="8">
        <f>J137-I137</f>
        <v>15</v>
      </c>
      <c r="L137" s="10"/>
      <c r="M137" s="10"/>
      <c r="N137" s="10" t="s">
        <v>515</v>
      </c>
      <c r="O137" s="15" t="s">
        <v>516</v>
      </c>
      <c r="P137" s="94">
        <v>1</v>
      </c>
      <c r="Q137" s="10" t="s">
        <v>510</v>
      </c>
      <c r="R137" s="10" t="s">
        <v>517</v>
      </c>
      <c r="S137" s="10" t="s">
        <v>511</v>
      </c>
      <c r="T137" s="10" t="s">
        <v>518</v>
      </c>
      <c r="U137" s="51"/>
    </row>
    <row r="138" spans="1:21" ht="135">
      <c r="A138" s="146"/>
      <c r="B138" s="152"/>
      <c r="C138" s="128"/>
      <c r="D138" s="124"/>
      <c r="E138" s="95"/>
      <c r="F138" s="97"/>
      <c r="G138" s="10" t="s">
        <v>519</v>
      </c>
      <c r="H138" s="10" t="s">
        <v>520</v>
      </c>
      <c r="I138" s="41">
        <f>+J137+1</f>
        <v>44322</v>
      </c>
      <c r="J138" s="41">
        <f>+I138+30</f>
        <v>44352</v>
      </c>
      <c r="K138" s="8">
        <f>J138-I138</f>
        <v>30</v>
      </c>
      <c r="L138" s="10"/>
      <c r="M138" s="10"/>
      <c r="N138" s="10" t="s">
        <v>521</v>
      </c>
      <c r="O138" s="15" t="s">
        <v>522</v>
      </c>
      <c r="P138" s="94">
        <v>0.95</v>
      </c>
      <c r="Q138" s="10" t="s">
        <v>510</v>
      </c>
      <c r="R138" s="10" t="s">
        <v>517</v>
      </c>
      <c r="S138" s="10" t="s">
        <v>511</v>
      </c>
      <c r="T138" s="10" t="s">
        <v>523</v>
      </c>
      <c r="U138" s="51"/>
    </row>
    <row r="139" spans="1:21" ht="60">
      <c r="A139" s="146"/>
      <c r="B139" s="152"/>
      <c r="C139" s="128"/>
      <c r="D139" s="124"/>
      <c r="E139" s="95"/>
      <c r="F139" s="97"/>
      <c r="G139" s="10" t="s">
        <v>524</v>
      </c>
      <c r="H139" s="10" t="s">
        <v>525</v>
      </c>
      <c r="I139" s="41">
        <f>+J138+1</f>
        <v>44353</v>
      </c>
      <c r="J139" s="41">
        <f>+I139+30</f>
        <v>44383</v>
      </c>
      <c r="K139" s="8">
        <f t="shared" ref="K139:K145" si="8">J139-I139</f>
        <v>30</v>
      </c>
      <c r="L139" s="10"/>
      <c r="M139" s="10"/>
      <c r="N139" s="10" t="s">
        <v>526</v>
      </c>
      <c r="O139" s="10" t="s">
        <v>527</v>
      </c>
      <c r="P139" s="94">
        <v>0.98</v>
      </c>
      <c r="Q139" s="10" t="s">
        <v>510</v>
      </c>
      <c r="R139" s="10" t="s">
        <v>517</v>
      </c>
      <c r="S139" s="10" t="s">
        <v>510</v>
      </c>
      <c r="T139" s="10" t="s">
        <v>528</v>
      </c>
      <c r="U139" s="51"/>
    </row>
    <row r="140" spans="1:21" ht="60">
      <c r="A140" s="146"/>
      <c r="B140" s="152"/>
      <c r="C140" s="128"/>
      <c r="D140" s="124"/>
      <c r="E140" s="95"/>
      <c r="F140" s="97" t="s">
        <v>529</v>
      </c>
      <c r="G140" s="10" t="s">
        <v>530</v>
      </c>
      <c r="H140" s="10" t="s">
        <v>531</v>
      </c>
      <c r="I140" s="41">
        <v>44211</v>
      </c>
      <c r="J140" s="41">
        <v>44255</v>
      </c>
      <c r="K140" s="8">
        <f t="shared" si="8"/>
        <v>44</v>
      </c>
      <c r="L140" s="10"/>
      <c r="M140" s="10"/>
      <c r="N140" s="10" t="s">
        <v>532</v>
      </c>
      <c r="O140" s="15" t="s">
        <v>533</v>
      </c>
      <c r="P140" s="94">
        <v>0.95</v>
      </c>
      <c r="Q140" s="10" t="s">
        <v>510</v>
      </c>
      <c r="R140" s="10" t="s">
        <v>496</v>
      </c>
      <c r="S140" s="10" t="s">
        <v>511</v>
      </c>
      <c r="T140" s="10" t="s">
        <v>534</v>
      </c>
      <c r="U140" s="51"/>
    </row>
    <row r="141" spans="1:21" ht="60" customHeight="1">
      <c r="A141" s="146"/>
      <c r="B141" s="152"/>
      <c r="C141" s="128"/>
      <c r="D141" s="124"/>
      <c r="E141" s="95"/>
      <c r="F141" s="97"/>
      <c r="G141" s="10" t="s">
        <v>535</v>
      </c>
      <c r="H141" s="10" t="s">
        <v>536</v>
      </c>
      <c r="I141" s="41">
        <f>+J140+1</f>
        <v>44256</v>
      </c>
      <c r="J141" s="41">
        <f>+I141+120</f>
        <v>44376</v>
      </c>
      <c r="K141" s="8">
        <f t="shared" si="8"/>
        <v>120</v>
      </c>
      <c r="L141" s="10"/>
      <c r="M141" s="10"/>
      <c r="N141" s="10" t="s">
        <v>537</v>
      </c>
      <c r="O141" s="15" t="s">
        <v>538</v>
      </c>
      <c r="P141" s="94">
        <v>0.9</v>
      </c>
      <c r="Q141" s="10" t="s">
        <v>510</v>
      </c>
      <c r="R141" s="10" t="s">
        <v>496</v>
      </c>
      <c r="S141" s="10" t="s">
        <v>511</v>
      </c>
      <c r="T141" s="10" t="s">
        <v>539</v>
      </c>
      <c r="U141" s="51"/>
    </row>
    <row r="142" spans="1:21" ht="60">
      <c r="A142" s="146"/>
      <c r="B142" s="152"/>
      <c r="C142" s="128"/>
      <c r="D142" s="124"/>
      <c r="E142" s="95"/>
      <c r="F142" s="97"/>
      <c r="G142" s="10" t="s">
        <v>540</v>
      </c>
      <c r="H142" s="10" t="s">
        <v>541</v>
      </c>
      <c r="I142" s="41">
        <v>44287</v>
      </c>
      <c r="J142" s="41">
        <v>44317</v>
      </c>
      <c r="K142" s="8">
        <f t="shared" si="8"/>
        <v>30</v>
      </c>
      <c r="L142" s="10"/>
      <c r="M142" s="10"/>
      <c r="N142" s="10" t="s">
        <v>542</v>
      </c>
      <c r="O142" s="15" t="s">
        <v>543</v>
      </c>
      <c r="P142" s="94">
        <v>0.95</v>
      </c>
      <c r="Q142" s="10" t="s">
        <v>510</v>
      </c>
      <c r="R142" s="10" t="s">
        <v>496</v>
      </c>
      <c r="S142" s="10" t="s">
        <v>511</v>
      </c>
      <c r="T142" s="10" t="s">
        <v>360</v>
      </c>
      <c r="U142" s="51"/>
    </row>
    <row r="143" spans="1:21" ht="60">
      <c r="A143" s="146"/>
      <c r="B143" s="152"/>
      <c r="C143" s="128"/>
      <c r="D143" s="124"/>
      <c r="E143" s="95"/>
      <c r="F143" s="97"/>
      <c r="G143" s="10" t="s">
        <v>544</v>
      </c>
      <c r="H143" s="10" t="s">
        <v>545</v>
      </c>
      <c r="I143" s="41">
        <f>+J142+1</f>
        <v>44318</v>
      </c>
      <c r="J143" s="41">
        <f>+I143+5</f>
        <v>44323</v>
      </c>
      <c r="K143" s="8">
        <f t="shared" si="8"/>
        <v>5</v>
      </c>
      <c r="L143" s="10"/>
      <c r="M143" s="16"/>
      <c r="N143" s="10" t="s">
        <v>546</v>
      </c>
      <c r="O143" s="15" t="s">
        <v>547</v>
      </c>
      <c r="P143" s="94">
        <v>0.95</v>
      </c>
      <c r="Q143" s="10" t="s">
        <v>510</v>
      </c>
      <c r="R143" s="10" t="s">
        <v>496</v>
      </c>
      <c r="S143" s="10" t="s">
        <v>511</v>
      </c>
      <c r="T143" s="10" t="s">
        <v>360</v>
      </c>
      <c r="U143" s="51"/>
    </row>
    <row r="144" spans="1:21" ht="60">
      <c r="A144" s="146"/>
      <c r="B144" s="152"/>
      <c r="C144" s="128"/>
      <c r="D144" s="124"/>
      <c r="E144" s="95"/>
      <c r="F144" s="97"/>
      <c r="G144" s="10" t="s">
        <v>548</v>
      </c>
      <c r="H144" s="10" t="s">
        <v>549</v>
      </c>
      <c r="I144" s="41">
        <v>44287</v>
      </c>
      <c r="J144" s="41">
        <v>44317</v>
      </c>
      <c r="K144" s="8">
        <f t="shared" si="8"/>
        <v>30</v>
      </c>
      <c r="L144" s="10"/>
      <c r="M144" s="10"/>
      <c r="N144" s="10" t="s">
        <v>542</v>
      </c>
      <c r="O144" s="15" t="s">
        <v>550</v>
      </c>
      <c r="P144" s="94">
        <v>0.95</v>
      </c>
      <c r="Q144" s="10" t="s">
        <v>551</v>
      </c>
      <c r="R144" s="10" t="s">
        <v>496</v>
      </c>
      <c r="S144" s="10" t="s">
        <v>510</v>
      </c>
      <c r="T144" s="10" t="s">
        <v>360</v>
      </c>
      <c r="U144" s="51"/>
    </row>
    <row r="145" spans="1:21" ht="45">
      <c r="A145" s="146"/>
      <c r="B145" s="152"/>
      <c r="C145" s="128"/>
      <c r="D145" s="124"/>
      <c r="E145" s="95"/>
      <c r="F145" s="97"/>
      <c r="G145" s="10" t="s">
        <v>552</v>
      </c>
      <c r="H145" s="10" t="s">
        <v>553</v>
      </c>
      <c r="I145" s="41">
        <f>+J144+1</f>
        <v>44318</v>
      </c>
      <c r="J145" s="41">
        <f>+I145+5</f>
        <v>44323</v>
      </c>
      <c r="K145" s="8">
        <f t="shared" si="8"/>
        <v>5</v>
      </c>
      <c r="L145" s="10"/>
      <c r="M145" s="10"/>
      <c r="N145" s="10" t="s">
        <v>546</v>
      </c>
      <c r="O145" s="15" t="s">
        <v>547</v>
      </c>
      <c r="P145" s="94">
        <v>0.95</v>
      </c>
      <c r="Q145" s="10" t="s">
        <v>551</v>
      </c>
      <c r="R145" s="10" t="s">
        <v>496</v>
      </c>
      <c r="S145" s="10" t="s">
        <v>510</v>
      </c>
      <c r="T145" s="10" t="s">
        <v>360</v>
      </c>
      <c r="U145" s="51"/>
    </row>
    <row r="146" spans="1:21" ht="90">
      <c r="A146" s="146"/>
      <c r="B146" s="152"/>
      <c r="C146" s="128"/>
      <c r="D146" s="124"/>
      <c r="E146" s="97" t="s">
        <v>437</v>
      </c>
      <c r="F146" s="137" t="s">
        <v>438</v>
      </c>
      <c r="G146" s="41" t="s">
        <v>439</v>
      </c>
      <c r="H146" s="41" t="s">
        <v>440</v>
      </c>
      <c r="I146" s="41">
        <v>44301</v>
      </c>
      <c r="J146" s="41">
        <f>+I146+45</f>
        <v>44346</v>
      </c>
      <c r="K146" s="8">
        <f>J146-I146</f>
        <v>45</v>
      </c>
      <c r="L146" s="10"/>
      <c r="M146" s="10" t="s">
        <v>441</v>
      </c>
      <c r="N146" s="10" t="s">
        <v>442</v>
      </c>
      <c r="O146" s="10" t="s">
        <v>443</v>
      </c>
      <c r="P146" s="89">
        <v>0.85</v>
      </c>
      <c r="Q146" s="10" t="s">
        <v>444</v>
      </c>
      <c r="R146" s="10" t="s">
        <v>445</v>
      </c>
      <c r="S146" s="10" t="s">
        <v>421</v>
      </c>
      <c r="T146" s="10"/>
      <c r="U146" s="51"/>
    </row>
    <row r="147" spans="1:21" ht="75">
      <c r="A147" s="146"/>
      <c r="B147" s="152"/>
      <c r="C147" s="128"/>
      <c r="D147" s="124"/>
      <c r="E147" s="97"/>
      <c r="F147" s="137"/>
      <c r="G147" s="41" t="s">
        <v>446</v>
      </c>
      <c r="H147" s="41" t="s">
        <v>447</v>
      </c>
      <c r="I147" s="41">
        <f>+J146+1</f>
        <v>44347</v>
      </c>
      <c r="J147" s="41">
        <f>+I147+15</f>
        <v>44362</v>
      </c>
      <c r="K147" s="8">
        <f>J147-I147</f>
        <v>15</v>
      </c>
      <c r="L147" s="10"/>
      <c r="M147" s="10" t="s">
        <v>441</v>
      </c>
      <c r="N147" s="10" t="s">
        <v>448</v>
      </c>
      <c r="O147" s="10" t="s">
        <v>449</v>
      </c>
      <c r="P147" s="89">
        <v>0.9</v>
      </c>
      <c r="Q147" s="10" t="s">
        <v>444</v>
      </c>
      <c r="R147" s="10" t="s">
        <v>445</v>
      </c>
      <c r="S147" s="10" t="s">
        <v>421</v>
      </c>
      <c r="T147" s="10"/>
      <c r="U147" s="51"/>
    </row>
    <row r="148" spans="1:21" ht="75">
      <c r="A148" s="146"/>
      <c r="B148" s="152"/>
      <c r="C148" s="128"/>
      <c r="D148" s="124"/>
      <c r="E148" s="97"/>
      <c r="F148" s="137"/>
      <c r="G148" s="41" t="s">
        <v>450</v>
      </c>
      <c r="H148" s="41" t="s">
        <v>451</v>
      </c>
      <c r="I148" s="41">
        <f>+J147+1</f>
        <v>44363</v>
      </c>
      <c r="J148" s="41">
        <f>+I148+90</f>
        <v>44453</v>
      </c>
      <c r="K148" s="8">
        <f>J148-I148</f>
        <v>90</v>
      </c>
      <c r="L148" s="10"/>
      <c r="M148" s="10" t="s">
        <v>441</v>
      </c>
      <c r="N148" s="10" t="s">
        <v>452</v>
      </c>
      <c r="O148" s="10" t="s">
        <v>453</v>
      </c>
      <c r="P148" s="89">
        <v>0.8</v>
      </c>
      <c r="Q148" s="10" t="s">
        <v>444</v>
      </c>
      <c r="R148" s="10" t="s">
        <v>445</v>
      </c>
      <c r="S148" s="10" t="s">
        <v>421</v>
      </c>
      <c r="T148" s="10"/>
      <c r="U148" s="51"/>
    </row>
    <row r="149" spans="1:21" ht="105">
      <c r="A149" s="146"/>
      <c r="B149" s="152"/>
      <c r="C149" s="128"/>
      <c r="D149" s="124"/>
      <c r="E149" s="97"/>
      <c r="F149" s="137"/>
      <c r="G149" s="41" t="s">
        <v>454</v>
      </c>
      <c r="H149" s="41" t="s">
        <v>455</v>
      </c>
      <c r="I149" s="41">
        <f>+J148</f>
        <v>44453</v>
      </c>
      <c r="J149" s="41">
        <f>+I149+90</f>
        <v>44543</v>
      </c>
      <c r="K149" s="8">
        <f>J149-I149</f>
        <v>90</v>
      </c>
      <c r="L149" s="10"/>
      <c r="M149" s="10" t="s">
        <v>441</v>
      </c>
      <c r="N149" s="10" t="s">
        <v>456</v>
      </c>
      <c r="O149" s="10" t="s">
        <v>420</v>
      </c>
      <c r="P149" s="89">
        <v>0.95</v>
      </c>
      <c r="Q149" s="10" t="s">
        <v>444</v>
      </c>
      <c r="R149" s="10" t="s">
        <v>445</v>
      </c>
      <c r="S149" s="10" t="s">
        <v>421</v>
      </c>
      <c r="T149" s="10"/>
      <c r="U149" s="51"/>
    </row>
    <row r="150" spans="1:21" ht="120">
      <c r="A150" s="146"/>
      <c r="B150" s="152"/>
      <c r="C150" s="128"/>
      <c r="D150" s="124"/>
      <c r="E150" s="98" t="s">
        <v>746</v>
      </c>
      <c r="F150" s="109" t="s">
        <v>303</v>
      </c>
      <c r="G150" s="71" t="s">
        <v>304</v>
      </c>
      <c r="H150" s="72" t="s">
        <v>305</v>
      </c>
      <c r="I150" s="38">
        <v>44362</v>
      </c>
      <c r="J150" s="38">
        <v>44382</v>
      </c>
      <c r="K150" s="69">
        <v>21</v>
      </c>
      <c r="L150" s="70"/>
      <c r="M150" s="69"/>
      <c r="N150" s="69" t="s">
        <v>761</v>
      </c>
      <c r="O150" s="72" t="s">
        <v>306</v>
      </c>
      <c r="P150" s="89">
        <v>0.9</v>
      </c>
      <c r="Q150" s="69" t="s">
        <v>307</v>
      </c>
      <c r="R150" s="72" t="s">
        <v>308</v>
      </c>
      <c r="S150" s="72" t="s">
        <v>309</v>
      </c>
      <c r="T150" s="72" t="s">
        <v>310</v>
      </c>
      <c r="U150" s="51"/>
    </row>
    <row r="151" spans="1:21" ht="75">
      <c r="A151" s="146"/>
      <c r="B151" s="152"/>
      <c r="C151" s="128"/>
      <c r="D151" s="124"/>
      <c r="E151" s="98"/>
      <c r="F151" s="109"/>
      <c r="G151" s="10" t="s">
        <v>311</v>
      </c>
      <c r="H151" s="10" t="s">
        <v>312</v>
      </c>
      <c r="I151" s="38">
        <v>44386</v>
      </c>
      <c r="J151" s="38">
        <v>44393</v>
      </c>
      <c r="K151" s="8">
        <v>1</v>
      </c>
      <c r="L151" s="43"/>
      <c r="M151" s="10"/>
      <c r="N151" s="10" t="s">
        <v>313</v>
      </c>
      <c r="O151" s="10" t="s">
        <v>314</v>
      </c>
      <c r="P151" s="89">
        <v>0.9</v>
      </c>
      <c r="Q151" s="10" t="s">
        <v>307</v>
      </c>
      <c r="R151" s="10" t="s">
        <v>308</v>
      </c>
      <c r="S151" s="10" t="s">
        <v>309</v>
      </c>
      <c r="T151" s="10" t="s">
        <v>310</v>
      </c>
      <c r="U151" s="51"/>
    </row>
    <row r="152" spans="1:21" ht="60">
      <c r="A152" s="146"/>
      <c r="B152" s="152"/>
      <c r="C152" s="128"/>
      <c r="D152" s="124"/>
      <c r="E152" s="98"/>
      <c r="F152" s="109"/>
      <c r="G152" s="10" t="s">
        <v>315</v>
      </c>
      <c r="H152" s="10" t="s">
        <v>316</v>
      </c>
      <c r="I152" s="38">
        <v>44396</v>
      </c>
      <c r="J152" s="86">
        <v>44400</v>
      </c>
      <c r="K152" s="8">
        <v>1</v>
      </c>
      <c r="L152" s="43"/>
      <c r="M152" s="10"/>
      <c r="N152" s="10" t="s">
        <v>317</v>
      </c>
      <c r="O152" s="10" t="s">
        <v>318</v>
      </c>
      <c r="P152" s="89">
        <v>0.9</v>
      </c>
      <c r="Q152" s="10" t="s">
        <v>307</v>
      </c>
      <c r="R152" s="10" t="s">
        <v>308</v>
      </c>
      <c r="S152" s="10" t="s">
        <v>309</v>
      </c>
      <c r="T152" s="10"/>
      <c r="U152" s="51"/>
    </row>
    <row r="153" spans="1:21" ht="60">
      <c r="A153" s="146"/>
      <c r="B153" s="152"/>
      <c r="C153" s="128"/>
      <c r="D153" s="124"/>
      <c r="E153" s="98"/>
      <c r="F153" s="109"/>
      <c r="G153" s="10" t="s">
        <v>319</v>
      </c>
      <c r="H153" s="10" t="s">
        <v>320</v>
      </c>
      <c r="I153" s="38">
        <v>44403</v>
      </c>
      <c r="J153" s="38">
        <v>44407</v>
      </c>
      <c r="K153" s="8">
        <v>1</v>
      </c>
      <c r="L153" s="43"/>
      <c r="M153" s="10"/>
      <c r="N153" s="10" t="s">
        <v>321</v>
      </c>
      <c r="O153" s="10" t="s">
        <v>322</v>
      </c>
      <c r="P153" s="89">
        <v>0.9</v>
      </c>
      <c r="Q153" s="10" t="s">
        <v>309</v>
      </c>
      <c r="R153" s="10" t="s">
        <v>308</v>
      </c>
      <c r="S153" s="10" t="s">
        <v>309</v>
      </c>
      <c r="T153" s="10" t="s">
        <v>323</v>
      </c>
      <c r="U153" s="51"/>
    </row>
    <row r="154" spans="1:21" ht="75">
      <c r="A154" s="146"/>
      <c r="B154" s="152"/>
      <c r="C154" s="128"/>
      <c r="D154" s="124"/>
      <c r="E154" s="98"/>
      <c r="F154" s="109"/>
      <c r="G154" s="11" t="s">
        <v>324</v>
      </c>
      <c r="H154" s="10" t="s">
        <v>325</v>
      </c>
      <c r="I154" s="38">
        <v>44410</v>
      </c>
      <c r="J154" s="38">
        <v>44414</v>
      </c>
      <c r="K154" s="8">
        <v>1</v>
      </c>
      <c r="L154" s="43">
        <v>100000</v>
      </c>
      <c r="M154" s="10"/>
      <c r="N154" s="10" t="s">
        <v>326</v>
      </c>
      <c r="O154" s="10" t="s">
        <v>327</v>
      </c>
      <c r="P154" s="89">
        <v>0.9</v>
      </c>
      <c r="Q154" s="10" t="s">
        <v>309</v>
      </c>
      <c r="R154" s="10" t="s">
        <v>308</v>
      </c>
      <c r="S154" s="10" t="s">
        <v>309</v>
      </c>
      <c r="T154" s="10" t="s">
        <v>328</v>
      </c>
      <c r="U154" s="51"/>
    </row>
    <row r="159" spans="1:21">
      <c r="I159" s="134" t="s">
        <v>757</v>
      </c>
      <c r="J159" s="134"/>
      <c r="K159" s="134"/>
    </row>
    <row r="160" spans="1:21" ht="15.75">
      <c r="I160" s="125" t="s">
        <v>341</v>
      </c>
      <c r="J160" s="125"/>
      <c r="K160" s="125"/>
    </row>
    <row r="161" spans="9:20" ht="15" customHeight="1">
      <c r="I161" s="133" t="s">
        <v>756</v>
      </c>
      <c r="J161" s="133"/>
      <c r="K161" s="133"/>
    </row>
    <row r="162" spans="9:20" ht="15" customHeight="1"/>
    <row r="163" spans="9:20" ht="20.25" customHeight="1">
      <c r="Q163" s="48"/>
      <c r="R163" s="48"/>
      <c r="S163" s="48"/>
      <c r="T163" s="48"/>
    </row>
    <row r="164" spans="9:20">
      <c r="Q164" s="21"/>
      <c r="R164" s="21"/>
      <c r="S164" s="21"/>
      <c r="T164" s="21"/>
    </row>
  </sheetData>
  <mergeCells count="71">
    <mergeCell ref="C46:C118"/>
    <mergeCell ref="A1:T1"/>
    <mergeCell ref="A2:T2"/>
    <mergeCell ref="F46:F52"/>
    <mergeCell ref="E60:E71"/>
    <mergeCell ref="F60:F63"/>
    <mergeCell ref="F39:F42"/>
    <mergeCell ref="E39:E42"/>
    <mergeCell ref="A46:A154"/>
    <mergeCell ref="L4:M4"/>
    <mergeCell ref="F22:F24"/>
    <mergeCell ref="F11:F13"/>
    <mergeCell ref="F25:F26"/>
    <mergeCell ref="A6:A45"/>
    <mergeCell ref="B6:B45"/>
    <mergeCell ref="B46:B154"/>
    <mergeCell ref="I161:K161"/>
    <mergeCell ref="I159:K159"/>
    <mergeCell ref="F102:F105"/>
    <mergeCell ref="F106:F112"/>
    <mergeCell ref="F113:F117"/>
    <mergeCell ref="F123:F127"/>
    <mergeCell ref="F128:F132"/>
    <mergeCell ref="F133:F135"/>
    <mergeCell ref="F136:F139"/>
    <mergeCell ref="F140:F145"/>
    <mergeCell ref="F146:F149"/>
    <mergeCell ref="F150:F154"/>
    <mergeCell ref="C6:C42"/>
    <mergeCell ref="C43:C45"/>
    <mergeCell ref="D6:D42"/>
    <mergeCell ref="D118:D154"/>
    <mergeCell ref="I160:K160"/>
    <mergeCell ref="E6:E10"/>
    <mergeCell ref="C119:C154"/>
    <mergeCell ref="E53:E59"/>
    <mergeCell ref="E46:E52"/>
    <mergeCell ref="F37:F38"/>
    <mergeCell ref="E32:E38"/>
    <mergeCell ref="F43:F45"/>
    <mergeCell ref="E11:E21"/>
    <mergeCell ref="E72:E87"/>
    <mergeCell ref="E88:E112"/>
    <mergeCell ref="E113:E117"/>
    <mergeCell ref="I4:K4"/>
    <mergeCell ref="F57:F58"/>
    <mergeCell ref="F83:F87"/>
    <mergeCell ref="F88:F95"/>
    <mergeCell ref="F96:F101"/>
    <mergeCell ref="F27:F28"/>
    <mergeCell ref="F6:F10"/>
    <mergeCell ref="F14:F15"/>
    <mergeCell ref="F16:F18"/>
    <mergeCell ref="F19:F21"/>
    <mergeCell ref="F72:F75"/>
    <mergeCell ref="F29:F31"/>
    <mergeCell ref="F76:F80"/>
    <mergeCell ref="F81:F82"/>
    <mergeCell ref="F53:F56"/>
    <mergeCell ref="F32:F36"/>
    <mergeCell ref="D43:D45"/>
    <mergeCell ref="E43:E45"/>
    <mergeCell ref="E22:E31"/>
    <mergeCell ref="F118:F122"/>
    <mergeCell ref="E118:E127"/>
    <mergeCell ref="F64:F71"/>
    <mergeCell ref="E128:E135"/>
    <mergeCell ref="E136:E145"/>
    <mergeCell ref="E146:E149"/>
    <mergeCell ref="E150:E154"/>
    <mergeCell ref="D46:D117"/>
  </mergeCells>
  <phoneticPr fontId="15" type="noConversion"/>
  <pageMargins left="0.7" right="0.7" top="0.75" bottom="0.75" header="0.3" footer="0.3"/>
  <pageSetup scale="30" fitToHeight="0" orientation="landscape" r:id="rId1"/>
  <headerFooter>
    <oddFooter>&amp;C&amp;"Helvetica Neue,Regular"&amp;12&amp;K000000&amp;P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POA DICOM 2021</vt:lpstr>
      <vt:lpstr>'POA DICOM 2021'!Área_de_impresión</vt:lpstr>
      <vt:lpstr>'POA DICOM 2021'!Títulos_a_imprimir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Astrid Montas</dc:creator>
  <cp:lastModifiedBy>Mercedes Veras</cp:lastModifiedBy>
  <cp:lastPrinted>2021-07-09T17:50:36Z</cp:lastPrinted>
  <dcterms:created xsi:type="dcterms:W3CDTF">2021-05-10T20:48:22Z</dcterms:created>
  <dcterms:modified xsi:type="dcterms:W3CDTF">2021-10-12T14:38:25Z</dcterms:modified>
</cp:coreProperties>
</file>