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05" yWindow="-105" windowWidth="23250" windowHeight="12570" tabRatio="500" activeTab="1"/>
  </bookViews>
  <sheets>
    <sheet name="Plantilla Presupuesto" sheetId="1" r:id="rId1"/>
    <sheet name="Plantilla Ejecución " sheetId="2" r:id="rId2"/>
  </sheets>
  <definedNames>
    <definedName name="_xlnm.Print_Area" localSheetId="1">'Plantilla Ejecución '!$A$1:$P$95</definedName>
    <definedName name="_xlnm.Print_Titles" localSheetId="1">'Plantilla Ejecución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2" l="1"/>
  <c r="C74" i="2"/>
  <c r="C85" i="2" s="1"/>
  <c r="B74" i="2"/>
  <c r="D35" i="2"/>
  <c r="D53" i="2"/>
  <c r="D11" i="2"/>
  <c r="P74" i="2"/>
  <c r="P85" i="2" s="1"/>
  <c r="O74" i="2"/>
  <c r="O85" i="2" s="1"/>
  <c r="N74" i="2"/>
  <c r="N85" i="2" s="1"/>
  <c r="M74" i="2"/>
  <c r="M85" i="2" s="1"/>
  <c r="L74" i="2"/>
  <c r="L85" i="2" s="1"/>
  <c r="K74" i="2"/>
  <c r="K85" i="2" s="1"/>
  <c r="J74" i="2"/>
  <c r="J85" i="2" s="1"/>
  <c r="I74" i="2"/>
  <c r="I85" i="2" s="1"/>
  <c r="H74" i="2"/>
  <c r="H85" i="2" s="1"/>
  <c r="G74" i="2"/>
  <c r="G85" i="2" s="1"/>
  <c r="F74" i="2"/>
  <c r="F85" i="2" s="1"/>
  <c r="E74" i="2"/>
  <c r="E85" i="2" s="1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B53" i="1"/>
  <c r="B52" i="1"/>
  <c r="B36" i="1"/>
  <c r="B34" i="1"/>
  <c r="B32" i="1"/>
  <c r="B31" i="1"/>
  <c r="B28" i="1"/>
  <c r="B27" i="1"/>
  <c r="B26" i="1"/>
  <c r="B23" i="1"/>
  <c r="B22" i="1"/>
  <c r="B21" i="1"/>
  <c r="B20" i="1"/>
  <c r="B19" i="1"/>
  <c r="B16" i="1"/>
  <c r="B14" i="1"/>
  <c r="B11" i="1"/>
  <c r="D74" i="2" l="1"/>
  <c r="D85" i="2" s="1"/>
  <c r="B73" i="1"/>
  <c r="B86" i="1" s="1"/>
</calcChain>
</file>

<file path=xl/sharedStrings.xml><?xml version="1.0" encoding="utf-8"?>
<sst xmlns="http://schemas.openxmlformats.org/spreadsheetml/2006/main" count="196" uniqueCount="115">
  <si>
    <t xml:space="preserve">Presidencia de la República Dominicana </t>
  </si>
  <si>
    <t>Dirección General de Comunicación (DICOM)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</si>
  <si>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</si>
  <si>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</si>
  <si>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</si>
  <si>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</si>
  <si>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</si>
  <si>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</si>
  <si>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</si>
  <si>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</si>
  <si>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</si>
  <si>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</si>
  <si>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</si>
  <si>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</si>
  <si>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</si>
  <si>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</si>
  <si>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</si>
  <si>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</si>
  <si>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</si>
  <si>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</si>
  <si>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</si>
  <si>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</si>
  <si>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</si>
  <si>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</si>
  <si>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</si>
  <si>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</si>
  <si>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</si>
  <si>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</si>
  <si>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</si>
  <si>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</si>
  <si>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</si>
  <si>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</si>
  <si>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</si>
  <si>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</si>
  <si>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</si>
  <si>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</si>
  <si>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</si>
  <si>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</si>
  <si>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</si>
  <si>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</si>
  <si>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</si>
  <si>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</si>
  <si>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</si>
  <si>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</si>
  <si>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</si>
  <si>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</si>
  <si>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</si>
  <si>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</si>
  <si>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</si>
  <si>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</si>
  <si>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</si>
  <si>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</si>
  <si>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</si>
  <si>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</si>
  <si>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</si>
  <si>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</si>
  <si>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</si>
  <si>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</si>
  <si>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</si>
  <si>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</si>
  <si>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</si>
  <si>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</si>
  <si>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</si>
  <si>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</si>
  <si>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</si>
  <si>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</si>
  <si>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</si>
  <si>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</si>
  <si>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</si>
  <si>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</si>
  <si>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</si>
  <si>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</si>
  <si>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</si>
  <si>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</si>
  <si>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</si>
  <si>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</si>
  <si>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</si>
  <si>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</si>
  <si>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</si>
  <si>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</si>
  <si>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</si>
  <si>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</si>
  <si>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</si>
  <si>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</si>
  <si>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[0100]</t>
  </si>
  <si>
    <t>Lilliam Méndez</t>
  </si>
  <si>
    <t>Directora Administrativa y Financiera</t>
  </si>
  <si>
    <t>MINISTERIO DE LA PRESIDENCIA</t>
  </si>
  <si>
    <t>DIRECCIÓN GENERAL DE COMUNICACIÓN (DICOM)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</si>
  <si>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</si>
  <si>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</si>
  <si>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</si>
  <si>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</si>
  <si>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</si>
  <si>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 xml:space="preserve">Abril </t>
  </si>
  <si>
    <t>Mayo</t>
  </si>
  <si>
    <t xml:space="preserve">Junio </t>
  </si>
  <si>
    <t>Julio</t>
  </si>
  <si>
    <t>Agosto</t>
  </si>
  <si>
    <t>Septiembre</t>
  </si>
  <si>
    <t>Octubre</t>
  </si>
  <si>
    <t>Noviembre</t>
  </si>
  <si>
    <t xml:space="preserve">Diciembre </t>
  </si>
  <si>
    <t xml:space="preserve"> </t>
  </si>
  <si>
    <t xml:space="preserve">Fuente: [10] </t>
  </si>
  <si>
    <t>Notas: 1. Gasta devengado 2. Se presenta el gasto por mes; cada mes se debe actualizar el gasto devengado de los meses anteriores.</t>
  </si>
  <si>
    <t xml:space="preserve"> 3. Se presenta la clasificación objetal del gasto al nivel de cuenta.</t>
  </si>
  <si>
    <t>YDALIA MOLINA</t>
  </si>
  <si>
    <t>ENCARGADA DE CONTABILIDAD</t>
  </si>
  <si>
    <t>REVISADO POR:</t>
  </si>
  <si>
    <t>PREPARADO POR:</t>
  </si>
  <si>
    <t xml:space="preserve"> 4. Fecha de imputación: último día del mes analizado y  5. Fecha del día 10 del mes siguiente al mes analizado </t>
  </si>
  <si>
    <t>DIRECCIÓN ADMINISTRATIVA Y FINANCIERA</t>
  </si>
  <si>
    <t>AL 31 DE JULIO  2021</t>
  </si>
  <si>
    <t>MARINA URRACA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</si>
</sst>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_(* #,##0_);_(* \(#,##0\);_(* \-??_);_(@_)"/>
    <numFmt numFmtId="166" formatCode="_(* #,##0_);_(* \(#,##0\);_(* \-_);_(@_)"/>
    <numFmt numFmtId="167" formatCode="#,##0.000000000"/>
  </numFmts>
  <fonts count="10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theme="0"/>
      <name val="Calibri"/>
      <family val="2"/>
      <charset val="1"/>
    </font>
    <font>
      <sz val="10"/>
      <color theme="1"/>
      <name val="Calibri"/>
      <family val="2"/>
      <charset val="1"/>
    </font>
    <font>
      <b/>
      <sz val="11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  <fill>
      <patternFill patternType="solid">
        <fgColor rgb="FF002060"/>
        <bgColor rgb="FFC0C0C0"/>
      </patternFill>
    </fill>
    <fill>
      <patternFill patternType="solid">
        <fgColor rgb="FF002060"/>
        <bgColor rgb="FFCCFFFF"/>
      </patternFill>
    </fill>
  </fills>
  <borders count="21">
    <border>
      <left/>
      <right/>
      <top/>
      <bottom/>
      <diagonal/>
    </border>
    <border>
      <left/>
      <right/>
      <top/>
      <bottom style="thin">
        <color rgb="FF9DC3E6"/>
      </bottom>
      <diagonal/>
    </border>
    <border>
      <left/>
      <right/>
      <top style="thin">
        <color rgb="FF9DC3E6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9DC3E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9DC3E6"/>
      </bottom>
      <diagonal/>
    </border>
    <border>
      <left/>
      <right style="thin">
        <color auto="1"/>
      </right>
      <top style="thin">
        <color auto="1"/>
      </top>
      <bottom style="thin">
        <color rgb="FF9DC3E6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9DC3E6"/>
      </top>
      <bottom/>
      <diagonal/>
    </border>
    <border>
      <left style="thin">
        <color auto="1"/>
      </left>
      <right style="thin">
        <color auto="1"/>
      </right>
      <top style="thin">
        <color rgb="FF9DC3E6"/>
      </top>
      <bottom/>
      <diagonal/>
    </border>
    <border>
      <left/>
      <right style="thin">
        <color auto="1"/>
      </right>
      <top style="thin">
        <color rgb="FF9DC3E6"/>
      </top>
      <bottom/>
      <diagonal/>
    </border>
    <border>
      <left style="thin">
        <color auto="1"/>
      </left>
      <right/>
      <top/>
      <bottom style="thin">
        <color rgb="FF9DC3E6"/>
      </bottom>
      <diagonal/>
    </border>
    <border>
      <left style="thin">
        <color auto="1"/>
      </left>
      <right style="thin">
        <color auto="1"/>
      </right>
      <top/>
      <bottom style="thin">
        <color rgb="FF9DC3E6"/>
      </bottom>
      <diagonal/>
    </border>
    <border>
      <left/>
      <right style="thin">
        <color auto="1"/>
      </right>
      <top/>
      <bottom style="thin">
        <color rgb="FF9DC3E6"/>
      </bottom>
      <diagonal/>
    </border>
    <border>
      <left style="thin">
        <color auto="1"/>
      </left>
      <right style="thin">
        <color auto="1"/>
      </right>
      <top style="thin">
        <color rgb="FF9DC3E6"/>
      </top>
      <bottom style="thin">
        <color auto="1"/>
      </bottom>
      <diagonal/>
    </border>
    <border>
      <left/>
      <right style="thin">
        <color auto="1"/>
      </right>
      <top style="thin">
        <color rgb="FF9DC3E6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9" fontId="6" fillId="0" borderId="0" applyBorder="0" applyProtection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1" applyFont="1" applyBorder="1" applyAlignment="1" applyProtection="1">
      <alignment vertical="center" wrapText="1"/>
    </xf>
    <xf numFmtId="164" fontId="3" fillId="0" borderId="0" xfId="1" applyFont="1" applyBorder="1" applyAlignment="1" applyProtection="1"/>
    <xf numFmtId="0" fontId="0" fillId="0" borderId="0" xfId="0" applyFont="1" applyAlignment="1">
      <alignment horizontal="left" vertical="center" wrapText="1" indent="4"/>
    </xf>
    <xf numFmtId="165" fontId="0" fillId="0" borderId="0" xfId="0" applyNumberForma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3" fillId="0" borderId="1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164" fontId="5" fillId="0" borderId="7" xfId="1" applyFont="1" applyBorder="1" applyAlignment="1" applyProtection="1">
      <alignment horizontal="left" vertical="center"/>
    </xf>
    <xf numFmtId="164" fontId="5" fillId="0" borderId="8" xfId="1" applyFont="1" applyBorder="1" applyAlignment="1" applyProtection="1">
      <alignment horizontal="left" vertical="center"/>
    </xf>
    <xf numFmtId="164" fontId="5" fillId="0" borderId="9" xfId="1" applyFont="1" applyBorder="1" applyAlignment="1" applyProtection="1">
      <alignment horizontal="left" vertical="center"/>
    </xf>
    <xf numFmtId="164" fontId="5" fillId="0" borderId="10" xfId="1" applyFont="1" applyBorder="1" applyAlignment="1" applyProtection="1">
      <alignment vertical="center"/>
    </xf>
    <xf numFmtId="164" fontId="4" fillId="0" borderId="10" xfId="1" applyFont="1" applyBorder="1" applyAlignment="1" applyProtection="1">
      <alignment horizontal="right"/>
    </xf>
    <xf numFmtId="164" fontId="4" fillId="0" borderId="11" xfId="1" applyFont="1" applyBorder="1" applyAlignment="1" applyProtection="1"/>
    <xf numFmtId="164" fontId="4" fillId="0" borderId="10" xfId="1" applyFont="1" applyBorder="1" applyAlignment="1" applyProtection="1"/>
    <xf numFmtId="9" fontId="4" fillId="0" borderId="0" xfId="2" applyFont="1" applyBorder="1" applyAlignment="1" applyProtection="1"/>
    <xf numFmtId="164" fontId="4" fillId="0" borderId="9" xfId="1" applyFont="1" applyBorder="1" applyAlignment="1" applyProtection="1">
      <alignment horizontal="left" vertical="center"/>
    </xf>
    <xf numFmtId="166" fontId="4" fillId="0" borderId="10" xfId="1" applyNumberFormat="1" applyFont="1" applyBorder="1" applyAlignment="1" applyProtection="1">
      <alignment vertical="center"/>
    </xf>
    <xf numFmtId="166" fontId="4" fillId="0" borderId="10" xfId="1" applyNumberFormat="1" applyFont="1" applyBorder="1" applyAlignment="1" applyProtection="1">
      <alignment horizontal="right"/>
    </xf>
    <xf numFmtId="166" fontId="4" fillId="0" borderId="11" xfId="1" applyNumberFormat="1" applyFont="1" applyBorder="1" applyAlignment="1" applyProtection="1"/>
    <xf numFmtId="166" fontId="4" fillId="0" borderId="10" xfId="1" applyNumberFormat="1" applyFont="1" applyBorder="1" applyAlignment="1" applyProtection="1"/>
    <xf numFmtId="166" fontId="5" fillId="0" borderId="10" xfId="1" applyNumberFormat="1" applyFont="1" applyBorder="1" applyAlignment="1" applyProtection="1">
      <alignment vertical="center"/>
    </xf>
    <xf numFmtId="164" fontId="4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  <xf numFmtId="164" fontId="5" fillId="0" borderId="15" xfId="1" applyFont="1" applyBorder="1" applyAlignment="1" applyProtection="1">
      <alignment horizontal="left" vertical="center"/>
    </xf>
    <xf numFmtId="166" fontId="5" fillId="0" borderId="16" xfId="1" applyNumberFormat="1" applyFont="1" applyBorder="1" applyAlignment="1" applyProtection="1">
      <alignment vertical="center"/>
    </xf>
    <xf numFmtId="166" fontId="5" fillId="0" borderId="17" xfId="1" applyNumberFormat="1" applyFont="1" applyBorder="1" applyAlignment="1" applyProtection="1">
      <alignment vertical="center"/>
    </xf>
    <xf numFmtId="167" fontId="4" fillId="0" borderId="0" xfId="0" applyNumberFormat="1" applyFont="1"/>
    <xf numFmtId="165" fontId="4" fillId="0" borderId="0" xfId="0" applyNumberFormat="1" applyFont="1" applyAlignment="1"/>
    <xf numFmtId="0" fontId="5" fillId="0" borderId="0" xfId="0" applyFont="1" applyAlignment="1"/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4" fontId="7" fillId="5" borderId="12" xfId="1" applyFont="1" applyFill="1" applyBorder="1" applyAlignment="1" applyProtection="1">
      <alignment horizontal="left" vertical="center"/>
    </xf>
    <xf numFmtId="166" fontId="7" fillId="5" borderId="14" xfId="1" applyNumberFormat="1" applyFont="1" applyFill="1" applyBorder="1" applyAlignment="1" applyProtection="1">
      <alignment horizontal="center" vertical="center"/>
    </xf>
    <xf numFmtId="166" fontId="7" fillId="4" borderId="5" xfId="1" applyNumberFormat="1" applyFont="1" applyFill="1" applyBorder="1" applyAlignment="1" applyProtection="1">
      <alignment horizontal="center" vertical="center"/>
    </xf>
    <xf numFmtId="166" fontId="7" fillId="5" borderId="18" xfId="1" applyNumberFormat="1" applyFont="1" applyFill="1" applyBorder="1" applyAlignment="1" applyProtection="1">
      <alignment horizontal="center" vertical="center"/>
    </xf>
    <xf numFmtId="166" fontId="7" fillId="5" borderId="19" xfId="1" applyNumberFormat="1" applyFont="1" applyFill="1" applyBorder="1" applyAlignment="1" applyProtection="1">
      <alignment horizontal="center" vertical="center"/>
    </xf>
    <xf numFmtId="164" fontId="7" fillId="4" borderId="5" xfId="1" applyFont="1" applyFill="1" applyBorder="1" applyAlignment="1" applyProtection="1">
      <alignment horizontal="left" vertical="center"/>
    </xf>
    <xf numFmtId="166" fontId="4" fillId="0" borderId="10" xfId="1" applyNumberFormat="1" applyFont="1" applyFill="1" applyBorder="1" applyAlignment="1" applyProtection="1">
      <alignment vertical="center"/>
    </xf>
    <xf numFmtId="166" fontId="4" fillId="0" borderId="10" xfId="1" applyNumberFormat="1" applyFont="1" applyFill="1" applyBorder="1" applyAlignment="1" applyProtection="1">
      <alignment horizontal="right"/>
    </xf>
    <xf numFmtId="166" fontId="4" fillId="0" borderId="10" xfId="1" applyNumberFormat="1" applyFont="1" applyFill="1" applyBorder="1" applyAlignment="1" applyProtection="1"/>
    <xf numFmtId="166" fontId="5" fillId="0" borderId="10" xfId="1" applyNumberFormat="1" applyFont="1" applyFill="1" applyBorder="1" applyAlignment="1" applyProtection="1">
      <alignment vertical="center"/>
    </xf>
    <xf numFmtId="166" fontId="4" fillId="0" borderId="11" xfId="1" applyNumberFormat="1" applyFont="1" applyFill="1" applyBorder="1" applyAlignment="1" applyProtection="1"/>
    <xf numFmtId="164" fontId="4" fillId="0" borderId="9" xfId="1" applyFont="1" applyFill="1" applyBorder="1" applyAlignment="1" applyProtection="1">
      <alignment horizontal="left" vertical="center"/>
    </xf>
    <xf numFmtId="164" fontId="5" fillId="0" borderId="9" xfId="1" applyFont="1" applyFill="1" applyBorder="1" applyAlignment="1" applyProtection="1">
      <alignment horizontal="left" vertical="center"/>
    </xf>
    <xf numFmtId="166" fontId="8" fillId="0" borderId="11" xfId="1" applyNumberFormat="1" applyFont="1" applyBorder="1" applyAlignment="1" applyProtection="1"/>
    <xf numFmtId="166" fontId="8" fillId="0" borderId="11" xfId="1" applyNumberFormat="1" applyFont="1" applyFill="1" applyBorder="1" applyAlignment="1" applyProtection="1"/>
    <xf numFmtId="0" fontId="7" fillId="4" borderId="20" xfId="0" applyFont="1" applyFill="1" applyBorder="1" applyAlignment="1">
      <alignment vertical="center"/>
    </xf>
    <xf numFmtId="166" fontId="9" fillId="4" borderId="5" xfId="1" applyNumberFormat="1" applyFont="1" applyFill="1" applyBorder="1" applyAlignment="1" applyProtection="1">
      <alignment horizontal="center" vertical="center"/>
    </xf>
    <xf numFmtId="166" fontId="9" fillId="5" borderId="13" xfId="1" applyNumberFormat="1" applyFont="1" applyFill="1" applyBorder="1" applyAlignment="1" applyProtection="1">
      <alignment horizontal="center" vertical="center"/>
    </xf>
    <xf numFmtId="166" fontId="9" fillId="5" borderId="14" xfId="1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0</xdr:row>
      <xdr:rowOff>104760</xdr:rowOff>
    </xdr:from>
    <xdr:to>
      <xdr:col>0</xdr:col>
      <xdr:colOff>1685880</xdr:colOff>
      <xdr:row>4</xdr:row>
      <xdr:rowOff>113760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19240" y="104760"/>
          <a:ext cx="1466640" cy="96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1299960</xdr:colOff>
      <xdr:row>0</xdr:row>
      <xdr:rowOff>89640</xdr:rowOff>
    </xdr:from>
    <xdr:to>
      <xdr:col>0</xdr:col>
      <xdr:colOff>3854520</xdr:colOff>
      <xdr:row>6</xdr:row>
      <xdr:rowOff>66960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99960" y="89640"/>
          <a:ext cx="2554560" cy="967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showGridLines="0" view="pageBreakPreview" topLeftCell="A57" zoomScaleNormal="100" workbookViewId="0">
      <selection activeCell="F81" sqref="F81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customWidth="1"/>
    <col min="5" max="1025" width="9.140625" customWidth="1"/>
  </cols>
  <sheetData>
    <row r="1" spans="1:5" ht="18.75" customHeight="1" x14ac:dyDescent="0.3">
      <c r="A1" s="69" t="s">
        <v>0</v>
      </c>
      <c r="B1" s="69"/>
      <c r="C1" s="69"/>
      <c r="E1" s="1"/>
    </row>
    <row r="2" spans="1:5" ht="18.75" customHeight="1" x14ac:dyDescent="0.25">
      <c r="A2" s="69" t="s">
        <v>1</v>
      </c>
      <c r="B2" s="69"/>
      <c r="C2" s="69"/>
      <c r="E2" s="2"/>
    </row>
    <row r="3" spans="1:5" ht="18.75" x14ac:dyDescent="0.25">
      <c r="A3" s="69">
        <v>2020</v>
      </c>
      <c r="B3" s="69"/>
      <c r="C3" s="69"/>
      <c r="E3" s="2"/>
    </row>
    <row r="4" spans="1:5" ht="18.75" customHeight="1" x14ac:dyDescent="0.3">
      <c r="A4" s="70" t="s">
        <v>2</v>
      </c>
      <c r="B4" s="70"/>
      <c r="C4" s="70"/>
      <c r="E4" s="1"/>
    </row>
    <row r="5" spans="1:5" x14ac:dyDescent="0.25">
      <c r="A5" s="71" t="s">
        <v>3</v>
      </c>
      <c r="B5" s="71"/>
      <c r="C5" s="71"/>
      <c r="E5" s="2"/>
    </row>
    <row r="6" spans="1:5" x14ac:dyDescent="0.25">
      <c r="E6" s="2"/>
    </row>
    <row r="7" spans="1:5" ht="31.5" x14ac:dyDescent="0.25">
      <c r="A7" s="3" t="s">
        <v>4</v>
      </c>
      <c r="B7" s="4" t="s">
        <v>5</v>
      </c>
      <c r="C7" s="4" t="s">
        <v>6</v>
      </c>
    </row>
    <row r="8" spans="1:5" x14ac:dyDescent="0.25">
      <c r="A8" s="5" t="s">
        <v>7</v>
      </c>
      <c r="B8" s="6"/>
      <c r="C8" s="6"/>
    </row>
    <row r="9" spans="1:5" x14ac:dyDescent="0.25">
      <c r="A9" s="7" t="s">
        <v>8</v>
      </c>
      <c r="B9" s="8"/>
      <c r="C9" s="9"/>
    </row>
    <row r="10" spans="1:5" x14ac:dyDescent="0.25">
      <c r="A10" s="10" t="s">
        <v>9</v>
      </c>
      <c r="B10" s="11">
        <v>166784000</v>
      </c>
      <c r="C10" s="11"/>
    </row>
    <row r="11" spans="1:5" x14ac:dyDescent="0.25">
      <c r="A11" s="10" t="s">
        <v>10</v>
      </c>
      <c r="B11" s="11">
        <f>240000+13000000+12506000</f>
        <v>25746000</v>
      </c>
    </row>
    <row r="12" spans="1:5" x14ac:dyDescent="0.25">
      <c r="A12" s="10" t="s">
        <v>11</v>
      </c>
      <c r="B12" s="11"/>
    </row>
    <row r="13" spans="1:5" x14ac:dyDescent="0.25">
      <c r="A13" s="10" t="s">
        <v>12</v>
      </c>
      <c r="B13" s="11"/>
    </row>
    <row r="14" spans="1:5" x14ac:dyDescent="0.25">
      <c r="A14" s="10" t="s">
        <v>13</v>
      </c>
      <c r="B14" s="11">
        <f>10294680+10309200+1597200</f>
        <v>22201080</v>
      </c>
    </row>
    <row r="15" spans="1:5" x14ac:dyDescent="0.25">
      <c r="A15" s="7" t="s">
        <v>14</v>
      </c>
      <c r="B15" s="12"/>
    </row>
    <row r="16" spans="1:5" x14ac:dyDescent="0.25">
      <c r="A16" s="10" t="s">
        <v>15</v>
      </c>
      <c r="B16" s="11">
        <f>5994000+6000000+6000</f>
        <v>12000000</v>
      </c>
    </row>
    <row r="17" spans="1:2" x14ac:dyDescent="0.25">
      <c r="A17" s="10" t="s">
        <v>16</v>
      </c>
      <c r="B17" s="11">
        <v>148512066</v>
      </c>
    </row>
    <row r="18" spans="1:2" x14ac:dyDescent="0.25">
      <c r="A18" s="10" t="s">
        <v>17</v>
      </c>
      <c r="B18" s="11">
        <v>2000000</v>
      </c>
    </row>
    <row r="19" spans="1:2" ht="18" customHeight="1" x14ac:dyDescent="0.25">
      <c r="A19" s="10" t="s">
        <v>18</v>
      </c>
      <c r="B19" s="11">
        <f>300000+100000</f>
        <v>400000</v>
      </c>
    </row>
    <row r="20" spans="1:2" x14ac:dyDescent="0.25">
      <c r="A20" s="10" t="s">
        <v>19</v>
      </c>
      <c r="B20" s="11">
        <f>100000+398920+100000</f>
        <v>598920</v>
      </c>
    </row>
    <row r="21" spans="1:2" x14ac:dyDescent="0.25">
      <c r="A21" s="10" t="s">
        <v>20</v>
      </c>
      <c r="B21" s="11">
        <f>1200000+3400000</f>
        <v>4600000</v>
      </c>
    </row>
    <row r="22" spans="1:2" x14ac:dyDescent="0.25">
      <c r="A22" s="10" t="s">
        <v>21</v>
      </c>
      <c r="B22" s="11">
        <f>600000+400000+1000000</f>
        <v>2000000</v>
      </c>
    </row>
    <row r="23" spans="1:2" x14ac:dyDescent="0.25">
      <c r="A23" s="10" t="s">
        <v>22</v>
      </c>
      <c r="B23" s="11">
        <f>1000000+150000+150000+250000+700000+300000+500000+500000+250000</f>
        <v>3800000</v>
      </c>
    </row>
    <row r="24" spans="1:2" x14ac:dyDescent="0.25">
      <c r="A24" s="10" t="s">
        <v>23</v>
      </c>
      <c r="B24" s="11">
        <v>500000</v>
      </c>
    </row>
    <row r="25" spans="1:2" x14ac:dyDescent="0.25">
      <c r="A25" s="7" t="s">
        <v>24</v>
      </c>
      <c r="B25" s="12"/>
    </row>
    <row r="26" spans="1:2" x14ac:dyDescent="0.25">
      <c r="A26" s="10" t="s">
        <v>25</v>
      </c>
      <c r="B26" s="11">
        <f>900000+25000+100000</f>
        <v>1025000</v>
      </c>
    </row>
    <row r="27" spans="1:2" x14ac:dyDescent="0.25">
      <c r="A27" s="10" t="s">
        <v>26</v>
      </c>
      <c r="B27" s="11">
        <f>500000+200000+50000</f>
        <v>750000</v>
      </c>
    </row>
    <row r="28" spans="1:2" x14ac:dyDescent="0.25">
      <c r="A28" s="10" t="s">
        <v>27</v>
      </c>
      <c r="B28" s="11">
        <f>60000+50000+35000</f>
        <v>145000</v>
      </c>
    </row>
    <row r="29" spans="1:2" x14ac:dyDescent="0.25">
      <c r="A29" s="10" t="s">
        <v>28</v>
      </c>
      <c r="B29" s="11">
        <v>600000</v>
      </c>
    </row>
    <row r="30" spans="1:2" x14ac:dyDescent="0.25">
      <c r="A30" s="10" t="s">
        <v>29</v>
      </c>
      <c r="B30" s="11">
        <v>380000</v>
      </c>
    </row>
    <row r="31" spans="1:2" x14ac:dyDescent="0.25">
      <c r="A31" s="10" t="s">
        <v>30</v>
      </c>
      <c r="B31" s="11">
        <f>35000+10000+10000+350000+15000+15000</f>
        <v>435000</v>
      </c>
    </row>
    <row r="32" spans="1:2" x14ac:dyDescent="0.25">
      <c r="A32" s="10" t="s">
        <v>31</v>
      </c>
      <c r="B32" s="11">
        <f>2700000+200000+50000+75000</f>
        <v>3025000</v>
      </c>
    </row>
    <row r="33" spans="1:2" x14ac:dyDescent="0.25">
      <c r="A33" s="10" t="s">
        <v>32</v>
      </c>
      <c r="B33" s="11"/>
    </row>
    <row r="34" spans="1:2" x14ac:dyDescent="0.25">
      <c r="A34" s="10" t="s">
        <v>33</v>
      </c>
      <c r="B34" s="11">
        <f>175000+400000+50000+400000+600000+6500000</f>
        <v>8125000</v>
      </c>
    </row>
    <row r="35" spans="1:2" x14ac:dyDescent="0.25">
      <c r="A35" s="7" t="s">
        <v>34</v>
      </c>
      <c r="B35" s="12"/>
    </row>
    <row r="36" spans="1:2" x14ac:dyDescent="0.25">
      <c r="A36" s="10" t="s">
        <v>35</v>
      </c>
      <c r="B36" s="11">
        <f>1500000+1500000+1500000+1000000</f>
        <v>5500000</v>
      </c>
    </row>
    <row r="37" spans="1:2" x14ac:dyDescent="0.25">
      <c r="A37" s="10" t="s">
        <v>36</v>
      </c>
      <c r="B37" s="11"/>
    </row>
    <row r="38" spans="1:2" x14ac:dyDescent="0.25">
      <c r="A38" s="10" t="s">
        <v>37</v>
      </c>
      <c r="B38" s="11"/>
    </row>
    <row r="39" spans="1:2" x14ac:dyDescent="0.25">
      <c r="A39" s="10" t="s">
        <v>38</v>
      </c>
      <c r="B39" s="11"/>
    </row>
    <row r="40" spans="1:2" x14ac:dyDescent="0.25">
      <c r="A40" s="10" t="s">
        <v>39</v>
      </c>
      <c r="B40" s="11"/>
    </row>
    <row r="41" spans="1:2" x14ac:dyDescent="0.25">
      <c r="A41" s="10" t="s">
        <v>40</v>
      </c>
      <c r="B41" s="11"/>
    </row>
    <row r="42" spans="1:2" x14ac:dyDescent="0.25">
      <c r="A42" s="10" t="s">
        <v>41</v>
      </c>
      <c r="B42" s="11"/>
    </row>
    <row r="43" spans="1:2" x14ac:dyDescent="0.25">
      <c r="A43" s="7" t="s">
        <v>42</v>
      </c>
      <c r="B43" s="12"/>
    </row>
    <row r="44" spans="1:2" x14ac:dyDescent="0.25">
      <c r="A44" s="10" t="s">
        <v>43</v>
      </c>
      <c r="B44" s="11"/>
    </row>
    <row r="45" spans="1:2" x14ac:dyDescent="0.25">
      <c r="A45" s="10" t="s">
        <v>44</v>
      </c>
      <c r="B45" s="11"/>
    </row>
    <row r="46" spans="1:2" x14ac:dyDescent="0.25">
      <c r="A46" s="10" t="s">
        <v>45</v>
      </c>
      <c r="B46" s="11"/>
    </row>
    <row r="47" spans="1:2" x14ac:dyDescent="0.25">
      <c r="A47" s="10" t="s">
        <v>46</v>
      </c>
      <c r="B47" s="11"/>
    </row>
    <row r="48" spans="1:2" x14ac:dyDescent="0.25">
      <c r="A48" s="10" t="s">
        <v>47</v>
      </c>
      <c r="B48" s="11"/>
    </row>
    <row r="49" spans="1:2" x14ac:dyDescent="0.25">
      <c r="A49" s="10" t="s">
        <v>48</v>
      </c>
      <c r="B49" s="11"/>
    </row>
    <row r="50" spans="1:2" x14ac:dyDescent="0.25">
      <c r="A50" s="10" t="s">
        <v>49</v>
      </c>
      <c r="B50" s="11"/>
    </row>
    <row r="51" spans="1:2" x14ac:dyDescent="0.25">
      <c r="A51" s="7" t="s">
        <v>50</v>
      </c>
      <c r="B51" s="12"/>
    </row>
    <row r="52" spans="1:2" x14ac:dyDescent="0.25">
      <c r="A52" s="10" t="s">
        <v>51</v>
      </c>
      <c r="B52" s="11">
        <f>200000+2000000+100000+400000</f>
        <v>2700000</v>
      </c>
    </row>
    <row r="53" spans="1:2" x14ac:dyDescent="0.25">
      <c r="A53" s="10" t="s">
        <v>52</v>
      </c>
      <c r="B53" s="11">
        <f>2000000+2000000</f>
        <v>4000000</v>
      </c>
    </row>
    <row r="54" spans="1:2" x14ac:dyDescent="0.25">
      <c r="A54" s="10" t="s">
        <v>53</v>
      </c>
      <c r="B54" s="11"/>
    </row>
    <row r="55" spans="1:2" x14ac:dyDescent="0.25">
      <c r="A55" s="10" t="s">
        <v>54</v>
      </c>
      <c r="B55" s="11">
        <v>2500000</v>
      </c>
    </row>
    <row r="56" spans="1:2" x14ac:dyDescent="0.25">
      <c r="A56" s="10" t="s">
        <v>55</v>
      </c>
      <c r="B56" s="11">
        <v>500000</v>
      </c>
    </row>
    <row r="57" spans="1:2" x14ac:dyDescent="0.25">
      <c r="A57" s="10" t="s">
        <v>56</v>
      </c>
      <c r="B57" s="11"/>
    </row>
    <row r="58" spans="1:2" x14ac:dyDescent="0.25">
      <c r="A58" s="10" t="s">
        <v>57</v>
      </c>
      <c r="B58" s="11"/>
    </row>
    <row r="59" spans="1:2" x14ac:dyDescent="0.25">
      <c r="A59" s="10" t="s">
        <v>58</v>
      </c>
      <c r="B59" s="11"/>
    </row>
    <row r="60" spans="1:2" x14ac:dyDescent="0.25">
      <c r="A60" s="10" t="s">
        <v>59</v>
      </c>
      <c r="B60" s="11"/>
    </row>
    <row r="61" spans="1:2" x14ac:dyDescent="0.25">
      <c r="A61" s="7" t="s">
        <v>60</v>
      </c>
      <c r="B61" s="12"/>
    </row>
    <row r="62" spans="1:2" x14ac:dyDescent="0.25">
      <c r="A62" s="10" t="s">
        <v>61</v>
      </c>
      <c r="B62" s="11">
        <v>700000</v>
      </c>
    </row>
    <row r="63" spans="1:2" x14ac:dyDescent="0.25">
      <c r="A63" s="10" t="s">
        <v>62</v>
      </c>
      <c r="B63" s="11"/>
    </row>
    <row r="64" spans="1:2" x14ac:dyDescent="0.25">
      <c r="A64" s="10" t="s">
        <v>63</v>
      </c>
      <c r="B64" s="11"/>
    </row>
    <row r="65" spans="1:3" ht="30" x14ac:dyDescent="0.25">
      <c r="A65" s="10" t="s">
        <v>64</v>
      </c>
      <c r="B65" s="11"/>
    </row>
    <row r="66" spans="1:3" x14ac:dyDescent="0.25">
      <c r="A66" s="7" t="s">
        <v>65</v>
      </c>
      <c r="B66" s="12"/>
    </row>
    <row r="67" spans="1:3" x14ac:dyDescent="0.25">
      <c r="A67" s="10" t="s">
        <v>66</v>
      </c>
      <c r="B67" s="11"/>
    </row>
    <row r="68" spans="1:3" x14ac:dyDescent="0.25">
      <c r="A68" s="10" t="s">
        <v>67</v>
      </c>
      <c r="B68" s="11"/>
    </row>
    <row r="69" spans="1:3" x14ac:dyDescent="0.25">
      <c r="A69" s="7" t="s">
        <v>68</v>
      </c>
      <c r="B69" s="12"/>
    </row>
    <row r="70" spans="1:3" x14ac:dyDescent="0.25">
      <c r="A70" s="10" t="s">
        <v>69</v>
      </c>
      <c r="B70" s="11"/>
    </row>
    <row r="71" spans="1:3" x14ac:dyDescent="0.25">
      <c r="A71" s="10" t="s">
        <v>70</v>
      </c>
      <c r="B71" s="11"/>
    </row>
    <row r="72" spans="1:3" x14ac:dyDescent="0.25">
      <c r="A72" s="10" t="s">
        <v>71</v>
      </c>
      <c r="B72" s="11"/>
    </row>
    <row r="73" spans="1:3" x14ac:dyDescent="0.25">
      <c r="A73" s="13" t="s">
        <v>72</v>
      </c>
      <c r="B73" s="14">
        <f>SUM(B9:B72)</f>
        <v>419527066</v>
      </c>
      <c r="C73" s="14"/>
    </row>
    <row r="74" spans="1:3" x14ac:dyDescent="0.25">
      <c r="A74" s="15"/>
      <c r="B74" s="11"/>
    </row>
    <row r="75" spans="1:3" x14ac:dyDescent="0.25">
      <c r="A75" s="5" t="s">
        <v>73</v>
      </c>
      <c r="B75" s="16"/>
    </row>
    <row r="76" spans="1:3" x14ac:dyDescent="0.25">
      <c r="A76" s="7" t="s">
        <v>74</v>
      </c>
      <c r="B76" s="12"/>
    </row>
    <row r="77" spans="1:3" x14ac:dyDescent="0.25">
      <c r="A77" s="10" t="s">
        <v>75</v>
      </c>
      <c r="B77" s="11"/>
    </row>
    <row r="78" spans="1:3" x14ac:dyDescent="0.25">
      <c r="A78" s="10" t="s">
        <v>76</v>
      </c>
      <c r="B78" s="11"/>
    </row>
    <row r="79" spans="1:3" x14ac:dyDescent="0.25">
      <c r="A79" s="7" t="s">
        <v>77</v>
      </c>
      <c r="B79" s="12"/>
    </row>
    <row r="80" spans="1:3" x14ac:dyDescent="0.25">
      <c r="A80" s="10" t="s">
        <v>78</v>
      </c>
      <c r="B80" s="11"/>
    </row>
    <row r="81" spans="1:3" x14ac:dyDescent="0.25">
      <c r="A81" s="10" t="s">
        <v>79</v>
      </c>
      <c r="B81" s="11"/>
    </row>
    <row r="82" spans="1:3" x14ac:dyDescent="0.25">
      <c r="A82" s="7" t="s">
        <v>80</v>
      </c>
      <c r="B82" s="12"/>
    </row>
    <row r="83" spans="1:3" x14ac:dyDescent="0.25">
      <c r="A83" s="10" t="s">
        <v>81</v>
      </c>
      <c r="B83" s="11"/>
    </row>
    <row r="84" spans="1:3" x14ac:dyDescent="0.25">
      <c r="A84" s="13" t="s">
        <v>82</v>
      </c>
      <c r="B84" s="14"/>
      <c r="C84" s="14"/>
    </row>
    <row r="86" spans="1:3" ht="15.75" x14ac:dyDescent="0.25">
      <c r="A86" s="17" t="s">
        <v>83</v>
      </c>
      <c r="B86" s="18">
        <f>+B73</f>
        <v>419527066</v>
      </c>
      <c r="C86" s="18"/>
    </row>
    <row r="87" spans="1:3" x14ac:dyDescent="0.25">
      <c r="A87" t="s">
        <v>84</v>
      </c>
    </row>
    <row r="90" spans="1:3" x14ac:dyDescent="0.25">
      <c r="A90" s="19" t="s">
        <v>85</v>
      </c>
    </row>
    <row r="91" spans="1:3" x14ac:dyDescent="0.25">
      <c r="A91" t="s">
        <v>86</v>
      </c>
    </row>
  </sheetData>
  <mergeCells count="5">
    <mergeCell ref="A1:C1"/>
    <mergeCell ref="A2:C2"/>
    <mergeCell ref="A3:C3"/>
    <mergeCell ref="A4:C4"/>
    <mergeCell ref="A5:C5"/>
  </mergeCells>
  <printOptions horizontalCentered="1" verticalCentered="1"/>
  <pageMargins left="0.7" right="0.7" top="0.75" bottom="0.75" header="0.51180555555555496" footer="0.51180555555555496"/>
  <pageSetup scale="4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M95"/>
  <sheetViews>
    <sheetView showGridLines="0" tabSelected="1" view="pageBreakPreview" zoomScale="85" zoomScaleNormal="85" zoomScaleSheetLayoutView="85" workbookViewId="0">
      <selection activeCell="A64" sqref="A64"/>
    </sheetView>
  </sheetViews>
  <sheetFormatPr baseColWidth="10" defaultColWidth="9.140625" defaultRowHeight="15" x14ac:dyDescent="0.25"/>
  <cols>
    <col min="1" max="1" width="67.7109375" style="20" customWidth="1"/>
    <col min="2" max="2" width="21.5703125" style="20" customWidth="1"/>
    <col min="3" max="3" width="20.7109375" style="20" customWidth="1"/>
    <col min="4" max="4" width="12.7109375" style="20" bestFit="1" customWidth="1"/>
    <col min="5" max="6" width="12.140625" style="20" customWidth="1"/>
    <col min="7" max="7" width="12.7109375" style="20" bestFit="1" customWidth="1"/>
    <col min="8" max="9" width="12.140625" style="20" customWidth="1"/>
    <col min="10" max="11" width="12.7109375" style="20" bestFit="1" customWidth="1"/>
    <col min="12" max="16" width="12.140625" style="20" customWidth="1"/>
    <col min="17" max="17" width="18.85546875" style="21" customWidth="1"/>
    <col min="18" max="21" width="14.140625" style="21" customWidth="1"/>
    <col min="22" max="22" width="14.85546875" style="21" customWidth="1"/>
    <col min="23" max="23" width="14.7109375" style="21" customWidth="1"/>
    <col min="24" max="24" width="14.140625" style="21" customWidth="1"/>
    <col min="25" max="25" width="9.140625" style="21" customWidth="1"/>
    <col min="26" max="26" width="96.7109375" style="21" customWidth="1"/>
    <col min="27" max="27" width="9.140625" style="21" customWidth="1"/>
    <col min="28" max="35" width="6" style="21" customWidth="1"/>
    <col min="36" max="37" width="7" style="21" customWidth="1"/>
    <col min="38" max="1027" width="9.140625" style="21" customWidth="1"/>
  </cols>
  <sheetData>
    <row r="3" spans="1:24" x14ac:dyDescent="0.25">
      <c r="A3" s="72" t="s">
        <v>87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22"/>
      <c r="R3" s="22"/>
      <c r="S3" s="22"/>
      <c r="T3" s="22"/>
      <c r="U3" s="22"/>
      <c r="V3" s="22"/>
      <c r="W3" s="22"/>
      <c r="X3" s="22"/>
    </row>
    <row r="4" spans="1:24" ht="11.25" customHeight="1" x14ac:dyDescent="0.25">
      <c r="A4" s="72" t="s">
        <v>88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  <c r="R4" s="73"/>
      <c r="S4" s="73"/>
      <c r="T4" s="73"/>
      <c r="U4" s="73"/>
      <c r="V4" s="73"/>
      <c r="W4" s="73"/>
      <c r="X4" s="73"/>
    </row>
    <row r="5" spans="1:24" ht="12.75" customHeight="1" x14ac:dyDescent="0.25">
      <c r="A5" s="72" t="s">
        <v>113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  <c r="R5" s="73"/>
      <c r="S5" s="73"/>
      <c r="T5" s="73"/>
      <c r="U5" s="73"/>
      <c r="V5" s="73"/>
      <c r="W5" s="73"/>
      <c r="X5" s="73"/>
    </row>
    <row r="6" spans="1:24" ht="15.75" customHeight="1" x14ac:dyDescent="0.25">
      <c r="A6" s="72" t="s">
        <v>89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  <c r="R6" s="73"/>
      <c r="S6" s="73"/>
      <c r="T6" s="73"/>
      <c r="U6" s="73"/>
      <c r="V6" s="73"/>
      <c r="W6" s="73"/>
      <c r="X6" s="73"/>
    </row>
    <row r="7" spans="1:24" ht="15" customHeight="1" x14ac:dyDescent="0.25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  <c r="R7" s="73"/>
      <c r="S7" s="73"/>
      <c r="T7" s="73"/>
      <c r="U7" s="73"/>
      <c r="V7" s="73"/>
      <c r="W7" s="73"/>
      <c r="X7" s="73"/>
    </row>
    <row r="8" spans="1:24" x14ac:dyDescent="0.25">
      <c r="A8" s="47" t="s">
        <v>4</v>
      </c>
      <c r="B8" s="65" t="s">
        <v>5</v>
      </c>
      <c r="C8" s="65" t="s">
        <v>6</v>
      </c>
      <c r="D8" s="48" t="s">
        <v>90</v>
      </c>
      <c r="E8" s="49" t="s">
        <v>91</v>
      </c>
      <c r="F8" s="49" t="s">
        <v>92</v>
      </c>
      <c r="G8" s="48" t="s">
        <v>93</v>
      </c>
      <c r="H8" s="48" t="s">
        <v>94</v>
      </c>
      <c r="I8" s="48" t="s">
        <v>95</v>
      </c>
      <c r="J8" s="48" t="s">
        <v>96</v>
      </c>
      <c r="K8" s="48" t="s">
        <v>97</v>
      </c>
      <c r="L8" s="48" t="s">
        <v>98</v>
      </c>
      <c r="M8" s="48" t="s">
        <v>99</v>
      </c>
      <c r="N8" s="48" t="s">
        <v>100</v>
      </c>
      <c r="O8" s="48" t="s">
        <v>101</v>
      </c>
      <c r="P8" s="48" t="s">
        <v>102</v>
      </c>
    </row>
    <row r="9" spans="1:24" x14ac:dyDescent="0.25">
      <c r="A9" s="23" t="s">
        <v>7</v>
      </c>
      <c r="B9" s="23"/>
      <c r="C9" s="23"/>
      <c r="D9" s="24"/>
      <c r="E9" s="24"/>
      <c r="F9" s="24"/>
      <c r="G9" s="25"/>
      <c r="H9" s="25"/>
      <c r="I9" s="25"/>
      <c r="J9" s="24"/>
      <c r="K9" s="25"/>
      <c r="L9" s="25"/>
      <c r="M9" s="25"/>
      <c r="N9" s="25" t="s">
        <v>103</v>
      </c>
      <c r="O9" s="25"/>
      <c r="P9" s="25"/>
    </row>
    <row r="10" spans="1:24" x14ac:dyDescent="0.25">
      <c r="A10" s="26" t="s">
        <v>8</v>
      </c>
      <c r="B10" s="26"/>
      <c r="C10" s="26"/>
      <c r="D10" s="27"/>
      <c r="E10" s="27"/>
      <c r="F10" s="28"/>
      <c r="G10" s="29"/>
      <c r="H10" s="29"/>
      <c r="I10" s="29"/>
      <c r="J10" s="30"/>
      <c r="K10" s="29"/>
      <c r="L10" s="29"/>
      <c r="M10" s="29"/>
      <c r="N10" s="29"/>
      <c r="O10" s="29"/>
      <c r="P10" s="29"/>
      <c r="R10" s="31"/>
    </row>
    <row r="11" spans="1:24" x14ac:dyDescent="0.25">
      <c r="A11" s="32" t="s">
        <v>9</v>
      </c>
      <c r="B11" s="32">
        <v>167950000</v>
      </c>
      <c r="C11" s="32">
        <v>215290141.47999999</v>
      </c>
      <c r="D11" s="56">
        <f>SUM(E11:P11)</f>
        <v>95757046.519999996</v>
      </c>
      <c r="E11" s="56">
        <v>10437750</v>
      </c>
      <c r="F11" s="57">
        <v>13686938.210000001</v>
      </c>
      <c r="G11" s="35">
        <v>14073487.33</v>
      </c>
      <c r="H11" s="35">
        <v>13249750</v>
      </c>
      <c r="I11" s="35">
        <v>13712000.890000001</v>
      </c>
      <c r="J11" s="36">
        <v>16544705.949999999</v>
      </c>
      <c r="K11" s="35">
        <v>14052414.140000001</v>
      </c>
      <c r="L11" s="35"/>
      <c r="M11" s="35"/>
      <c r="N11" s="35"/>
      <c r="O11" s="35"/>
      <c r="P11" s="35"/>
    </row>
    <row r="12" spans="1:24" x14ac:dyDescent="0.25">
      <c r="A12" s="32" t="s">
        <v>10</v>
      </c>
      <c r="B12" s="32">
        <v>12620000</v>
      </c>
      <c r="C12" s="32">
        <v>26588429.800000001</v>
      </c>
      <c r="D12" s="56">
        <f t="shared" ref="D12:D42" si="0">SUM(E12:P12)</f>
        <v>7349500</v>
      </c>
      <c r="E12" s="58">
        <v>853000</v>
      </c>
      <c r="F12" s="57">
        <v>853000</v>
      </c>
      <c r="G12" s="35">
        <v>1031500</v>
      </c>
      <c r="H12" s="35">
        <v>1094000</v>
      </c>
      <c r="I12" s="35">
        <v>1272500</v>
      </c>
      <c r="J12" s="36">
        <v>1141500</v>
      </c>
      <c r="K12" s="35">
        <v>1104000</v>
      </c>
      <c r="L12" s="35"/>
      <c r="M12" s="35"/>
      <c r="N12" s="35"/>
      <c r="O12" s="35"/>
      <c r="P12" s="35"/>
    </row>
    <row r="13" spans="1:24" x14ac:dyDescent="0.25">
      <c r="A13" s="32" t="s">
        <v>11</v>
      </c>
      <c r="B13" s="32"/>
      <c r="C13" s="32"/>
      <c r="D13" s="56">
        <f t="shared" si="0"/>
        <v>0</v>
      </c>
      <c r="E13" s="56"/>
      <c r="F13" s="57"/>
      <c r="G13" s="35"/>
      <c r="H13" s="35"/>
      <c r="I13" s="35"/>
      <c r="J13" s="36"/>
      <c r="K13" s="35"/>
      <c r="L13" s="35"/>
      <c r="M13" s="35"/>
      <c r="N13" s="35"/>
      <c r="O13" s="35"/>
      <c r="P13" s="35"/>
    </row>
    <row r="14" spans="1:24" x14ac:dyDescent="0.25">
      <c r="A14" s="32" t="s">
        <v>12</v>
      </c>
      <c r="B14" s="32">
        <v>12000000</v>
      </c>
      <c r="C14" s="32"/>
      <c r="D14" s="56">
        <f t="shared" si="0"/>
        <v>0</v>
      </c>
      <c r="E14" s="56"/>
      <c r="F14" s="57"/>
      <c r="G14" s="35"/>
      <c r="H14" s="35"/>
      <c r="I14" s="35"/>
      <c r="J14" s="36"/>
      <c r="K14" s="35"/>
      <c r="L14" s="35"/>
      <c r="M14" s="35"/>
      <c r="N14" s="35"/>
      <c r="O14" s="35"/>
      <c r="P14" s="35"/>
    </row>
    <row r="15" spans="1:24" ht="16.5" customHeight="1" x14ac:dyDescent="0.25">
      <c r="A15" s="32" t="s">
        <v>13</v>
      </c>
      <c r="B15" s="32">
        <v>21500000</v>
      </c>
      <c r="C15" s="32">
        <v>29920746.84</v>
      </c>
      <c r="D15" s="56">
        <f t="shared" si="0"/>
        <v>12926070.58</v>
      </c>
      <c r="E15" s="58">
        <v>1465959.52</v>
      </c>
      <c r="F15" s="57">
        <v>1544640.02</v>
      </c>
      <c r="G15" s="35">
        <v>1956467.52</v>
      </c>
      <c r="H15" s="35">
        <v>1770201.14</v>
      </c>
      <c r="I15" s="35">
        <v>1938453.14</v>
      </c>
      <c r="J15" s="36">
        <v>2258501.7400000002</v>
      </c>
      <c r="K15" s="60">
        <v>1991847.5</v>
      </c>
      <c r="L15" s="35"/>
      <c r="M15" s="35"/>
      <c r="N15" s="35"/>
      <c r="O15" s="35"/>
      <c r="P15" s="35"/>
    </row>
    <row r="16" spans="1:24" x14ac:dyDescent="0.25">
      <c r="A16" s="26" t="s">
        <v>14</v>
      </c>
      <c r="B16" s="26"/>
      <c r="C16" s="26"/>
      <c r="D16" s="56">
        <f t="shared" si="0"/>
        <v>0</v>
      </c>
      <c r="E16" s="59"/>
      <c r="F16" s="57"/>
      <c r="G16" s="35"/>
      <c r="H16" s="35"/>
      <c r="I16" s="35"/>
      <c r="J16" s="36"/>
      <c r="K16" s="60"/>
      <c r="L16" s="35"/>
      <c r="M16" s="35"/>
      <c r="N16" s="35"/>
      <c r="O16" s="35"/>
      <c r="P16" s="35"/>
    </row>
    <row r="17" spans="1:17" x14ac:dyDescent="0.25">
      <c r="A17" s="61" t="s">
        <v>15</v>
      </c>
      <c r="B17" s="61">
        <v>12013828</v>
      </c>
      <c r="C17" s="61">
        <v>12081828</v>
      </c>
      <c r="D17" s="56">
        <f t="shared" si="0"/>
        <v>6992090.7599999998</v>
      </c>
      <c r="E17" s="58"/>
      <c r="F17" s="57">
        <v>1801248.23</v>
      </c>
      <c r="G17" s="35">
        <v>1288061.68</v>
      </c>
      <c r="H17" s="35">
        <v>204121.42</v>
      </c>
      <c r="I17" s="35">
        <v>1931562.74</v>
      </c>
      <c r="J17" s="36">
        <v>721977.69</v>
      </c>
      <c r="K17" s="60">
        <v>1045119</v>
      </c>
      <c r="L17" s="35"/>
      <c r="M17" s="35"/>
      <c r="N17" s="35"/>
      <c r="O17" s="35"/>
      <c r="P17" s="35"/>
      <c r="Q17" s="38"/>
    </row>
    <row r="18" spans="1:17" x14ac:dyDescent="0.25">
      <c r="A18" s="61" t="s">
        <v>16</v>
      </c>
      <c r="B18" s="61">
        <v>603488643</v>
      </c>
      <c r="C18" s="61">
        <v>1157108761.3099999</v>
      </c>
      <c r="D18" s="56">
        <f t="shared" si="0"/>
        <v>581268377.82999992</v>
      </c>
      <c r="E18" s="58">
        <v>0</v>
      </c>
      <c r="F18" s="57">
        <v>17288695.350000001</v>
      </c>
      <c r="G18" s="63">
        <v>110381571.88</v>
      </c>
      <c r="H18" s="63">
        <v>75704046.469999999</v>
      </c>
      <c r="I18" s="63">
        <v>55325137.310000002</v>
      </c>
      <c r="J18" s="36">
        <v>147238443.81999999</v>
      </c>
      <c r="K18" s="60">
        <v>175330483</v>
      </c>
      <c r="L18" s="35"/>
      <c r="M18" s="35"/>
      <c r="N18" s="35"/>
      <c r="O18" s="35"/>
      <c r="P18" s="35"/>
      <c r="Q18" s="38"/>
    </row>
    <row r="19" spans="1:17" x14ac:dyDescent="0.25">
      <c r="A19" s="61" t="s">
        <v>17</v>
      </c>
      <c r="B19" s="61">
        <v>2600000</v>
      </c>
      <c r="C19" s="61">
        <v>3530200</v>
      </c>
      <c r="D19" s="56">
        <f t="shared" si="0"/>
        <v>592100</v>
      </c>
      <c r="E19" s="56"/>
      <c r="F19" s="57"/>
      <c r="G19" s="35"/>
      <c r="H19" s="35"/>
      <c r="I19" s="35"/>
      <c r="J19" s="36">
        <v>592100</v>
      </c>
      <c r="K19" s="60">
        <v>0</v>
      </c>
      <c r="L19" s="35"/>
      <c r="M19" s="35"/>
      <c r="N19" s="35"/>
      <c r="O19" s="35"/>
      <c r="P19" s="35"/>
    </row>
    <row r="20" spans="1:17" ht="18" customHeight="1" x14ac:dyDescent="0.25">
      <c r="A20" s="61" t="s">
        <v>18</v>
      </c>
      <c r="B20" s="61">
        <v>400000</v>
      </c>
      <c r="C20" s="61">
        <v>400000</v>
      </c>
      <c r="D20" s="56">
        <f t="shared" si="0"/>
        <v>151566.54</v>
      </c>
      <c r="E20" s="56"/>
      <c r="F20" s="57">
        <v>149355.54</v>
      </c>
      <c r="G20" s="35"/>
      <c r="H20" s="35"/>
      <c r="I20" s="35"/>
      <c r="J20" s="36">
        <v>2211</v>
      </c>
      <c r="K20" s="60">
        <v>0</v>
      </c>
      <c r="L20" s="35"/>
      <c r="M20" s="35"/>
      <c r="N20" s="35"/>
      <c r="O20" s="35"/>
      <c r="P20" s="35"/>
    </row>
    <row r="21" spans="1:17" x14ac:dyDescent="0.25">
      <c r="A21" s="61" t="s">
        <v>19</v>
      </c>
      <c r="B21" s="61">
        <v>3173380</v>
      </c>
      <c r="C21" s="61">
        <v>4046400</v>
      </c>
      <c r="D21" s="56">
        <f t="shared" si="0"/>
        <v>1255734.3</v>
      </c>
      <c r="E21" s="56"/>
      <c r="F21" s="57"/>
      <c r="G21" s="35">
        <v>24190</v>
      </c>
      <c r="H21" s="35">
        <v>331020.90000000002</v>
      </c>
      <c r="I21" s="35">
        <v>198000</v>
      </c>
      <c r="J21" s="36">
        <v>263291.40000000002</v>
      </c>
      <c r="K21" s="60">
        <v>439232</v>
      </c>
      <c r="L21" s="35"/>
      <c r="M21" s="35"/>
      <c r="N21" s="35"/>
      <c r="O21" s="35"/>
      <c r="P21" s="35"/>
    </row>
    <row r="22" spans="1:17" x14ac:dyDescent="0.25">
      <c r="A22" s="61" t="s">
        <v>20</v>
      </c>
      <c r="B22" s="61">
        <v>5465686</v>
      </c>
      <c r="C22" s="61">
        <v>8749700.5999999996</v>
      </c>
      <c r="D22" s="56">
        <f t="shared" si="0"/>
        <v>2923013.37</v>
      </c>
      <c r="E22" s="56"/>
      <c r="F22" s="57">
        <v>241740</v>
      </c>
      <c r="G22" s="35">
        <v>632547.67000000004</v>
      </c>
      <c r="H22" s="35">
        <v>451501</v>
      </c>
      <c r="I22" s="35">
        <v>423996</v>
      </c>
      <c r="J22" s="36">
        <v>765580.7</v>
      </c>
      <c r="K22" s="60">
        <v>407648</v>
      </c>
      <c r="L22" s="35"/>
      <c r="M22" s="35"/>
      <c r="N22" s="35"/>
      <c r="O22" s="35"/>
      <c r="P22" s="35"/>
      <c r="Q22" s="38"/>
    </row>
    <row r="23" spans="1:17" x14ac:dyDescent="0.25">
      <c r="A23" s="61" t="s">
        <v>21</v>
      </c>
      <c r="B23" s="61">
        <v>3750000</v>
      </c>
      <c r="C23" s="61">
        <v>4434165.33</v>
      </c>
      <c r="D23" s="56">
        <f t="shared" si="0"/>
        <v>999947.23</v>
      </c>
      <c r="E23" s="56"/>
      <c r="F23" s="57">
        <v>67495.14</v>
      </c>
      <c r="G23" s="35">
        <v>105030.92</v>
      </c>
      <c r="H23" s="35">
        <v>539931.23</v>
      </c>
      <c r="I23" s="35">
        <v>0</v>
      </c>
      <c r="J23" s="36">
        <v>102502.94</v>
      </c>
      <c r="K23" s="60">
        <v>184987</v>
      </c>
      <c r="L23" s="35"/>
      <c r="M23" s="35"/>
      <c r="N23" s="35"/>
      <c r="O23" s="35"/>
      <c r="P23" s="35"/>
    </row>
    <row r="24" spans="1:17" x14ac:dyDescent="0.25">
      <c r="A24" s="61" t="s">
        <v>22</v>
      </c>
      <c r="B24" s="61">
        <v>16200000</v>
      </c>
      <c r="C24" s="61">
        <v>115622431.73999999</v>
      </c>
      <c r="D24" s="56">
        <f t="shared" si="0"/>
        <v>29918957.77</v>
      </c>
      <c r="E24" s="56"/>
      <c r="F24" s="57">
        <v>290000.01</v>
      </c>
      <c r="G24" s="64">
        <v>9534800</v>
      </c>
      <c r="H24" s="35">
        <v>0</v>
      </c>
      <c r="I24" s="35">
        <v>9585485.7400000002</v>
      </c>
      <c r="J24" s="36">
        <v>10081984.02</v>
      </c>
      <c r="K24" s="60">
        <v>426688</v>
      </c>
      <c r="L24" s="35"/>
      <c r="M24" s="35"/>
      <c r="N24" s="35"/>
      <c r="O24" s="35"/>
      <c r="P24" s="35"/>
    </row>
    <row r="25" spans="1:17" x14ac:dyDescent="0.25">
      <c r="A25" s="61" t="s">
        <v>23</v>
      </c>
      <c r="B25" s="61">
        <v>700000</v>
      </c>
      <c r="C25" s="61">
        <v>2700000</v>
      </c>
      <c r="D25" s="56">
        <f t="shared" si="0"/>
        <v>157236.41999999998</v>
      </c>
      <c r="E25" s="33"/>
      <c r="F25" s="34"/>
      <c r="G25" s="34"/>
      <c r="H25" s="35">
        <v>17346</v>
      </c>
      <c r="I25" s="35"/>
      <c r="J25" s="36">
        <v>90601.42</v>
      </c>
      <c r="K25" s="60">
        <v>49289</v>
      </c>
      <c r="L25" s="35"/>
      <c r="M25" s="35"/>
      <c r="N25" s="35"/>
      <c r="O25" s="35"/>
      <c r="P25" s="35"/>
    </row>
    <row r="26" spans="1:17" x14ac:dyDescent="0.25">
      <c r="A26" s="62" t="s">
        <v>24</v>
      </c>
      <c r="B26" s="62"/>
      <c r="C26" s="62"/>
      <c r="D26" s="56">
        <f t="shared" si="0"/>
        <v>0</v>
      </c>
      <c r="E26" s="37"/>
      <c r="F26" s="34"/>
      <c r="G26" s="35"/>
      <c r="H26" s="35"/>
      <c r="I26" s="35"/>
      <c r="J26" s="36"/>
      <c r="K26" s="60"/>
      <c r="L26" s="35"/>
      <c r="M26" s="35"/>
      <c r="N26" s="35"/>
      <c r="O26" s="35"/>
      <c r="P26" s="35"/>
    </row>
    <row r="27" spans="1:17" x14ac:dyDescent="0.25">
      <c r="A27" s="61" t="s">
        <v>25</v>
      </c>
      <c r="B27" s="61">
        <v>625000</v>
      </c>
      <c r="C27" s="61">
        <v>725000</v>
      </c>
      <c r="D27" s="56">
        <f t="shared" si="0"/>
        <v>270784.36</v>
      </c>
      <c r="E27" s="33"/>
      <c r="F27" s="34"/>
      <c r="G27" s="35"/>
      <c r="H27" s="35"/>
      <c r="I27" s="35">
        <v>19200</v>
      </c>
      <c r="J27" s="36">
        <v>251584.36</v>
      </c>
      <c r="K27" s="60">
        <v>0</v>
      </c>
      <c r="L27" s="35"/>
      <c r="M27" s="35"/>
      <c r="N27" s="35"/>
      <c r="O27" s="35"/>
      <c r="P27" s="35"/>
    </row>
    <row r="28" spans="1:17" x14ac:dyDescent="0.25">
      <c r="A28" s="61" t="s">
        <v>26</v>
      </c>
      <c r="B28" s="61">
        <v>800000</v>
      </c>
      <c r="C28" s="61">
        <v>800000</v>
      </c>
      <c r="D28" s="56">
        <f t="shared" si="0"/>
        <v>0</v>
      </c>
      <c r="E28" s="33"/>
      <c r="F28" s="34"/>
      <c r="G28" s="35"/>
      <c r="H28" s="35"/>
      <c r="I28" s="35"/>
      <c r="J28" s="36"/>
      <c r="K28" s="60"/>
      <c r="L28" s="35"/>
      <c r="M28" s="35"/>
      <c r="N28" s="35"/>
      <c r="O28" s="35"/>
      <c r="P28" s="35"/>
    </row>
    <row r="29" spans="1:17" x14ac:dyDescent="0.25">
      <c r="A29" s="61" t="s">
        <v>27</v>
      </c>
      <c r="B29" s="61">
        <v>100000</v>
      </c>
      <c r="C29" s="61">
        <v>555000</v>
      </c>
      <c r="D29" s="56">
        <f t="shared" si="0"/>
        <v>425149.19</v>
      </c>
      <c r="E29" s="56"/>
      <c r="F29" s="57"/>
      <c r="G29" s="60">
        <v>24075</v>
      </c>
      <c r="H29" s="35">
        <v>94205</v>
      </c>
      <c r="I29" s="35">
        <v>174167.18</v>
      </c>
      <c r="J29" s="36">
        <v>55825.01</v>
      </c>
      <c r="K29" s="60">
        <v>76877</v>
      </c>
      <c r="L29" s="35"/>
      <c r="M29" s="35"/>
      <c r="N29" s="35"/>
      <c r="O29" s="35"/>
      <c r="P29" s="35"/>
    </row>
    <row r="30" spans="1:17" x14ac:dyDescent="0.25">
      <c r="A30" s="61" t="s">
        <v>28</v>
      </c>
      <c r="B30" s="61">
        <v>600000</v>
      </c>
      <c r="C30" s="61">
        <v>350000</v>
      </c>
      <c r="D30" s="56">
        <f t="shared" si="0"/>
        <v>0</v>
      </c>
      <c r="E30" s="56"/>
      <c r="F30" s="57"/>
      <c r="G30" s="60"/>
      <c r="H30" s="35"/>
      <c r="I30" s="35"/>
      <c r="J30" s="36"/>
      <c r="K30" s="60"/>
      <c r="L30" s="35"/>
      <c r="M30" s="35"/>
      <c r="N30" s="35"/>
      <c r="O30" s="35"/>
      <c r="P30" s="35"/>
      <c r="Q30" s="38"/>
    </row>
    <row r="31" spans="1:17" x14ac:dyDescent="0.25">
      <c r="A31" s="61" t="s">
        <v>29</v>
      </c>
      <c r="B31" s="61">
        <v>500000</v>
      </c>
      <c r="C31" s="61">
        <v>520000</v>
      </c>
      <c r="D31" s="56">
        <f t="shared" si="0"/>
        <v>130130.45999999999</v>
      </c>
      <c r="E31" s="56"/>
      <c r="F31" s="57"/>
      <c r="G31" s="60">
        <v>70611.199999999997</v>
      </c>
      <c r="H31" s="35">
        <v>23788.66</v>
      </c>
      <c r="I31" s="35"/>
      <c r="J31" s="36">
        <v>35730.6</v>
      </c>
      <c r="K31" s="60">
        <v>0</v>
      </c>
      <c r="L31" s="35"/>
      <c r="M31" s="35"/>
      <c r="N31" s="35"/>
      <c r="O31" s="35"/>
      <c r="P31" s="35"/>
    </row>
    <row r="32" spans="1:17" x14ac:dyDescent="0.25">
      <c r="A32" s="61" t="s">
        <v>30</v>
      </c>
      <c r="B32" s="61">
        <v>450000</v>
      </c>
      <c r="C32" s="61">
        <v>600000</v>
      </c>
      <c r="D32" s="56">
        <f t="shared" si="0"/>
        <v>2427</v>
      </c>
      <c r="E32" s="56"/>
      <c r="F32" s="57"/>
      <c r="G32" s="60">
        <v>0</v>
      </c>
      <c r="H32" s="35"/>
      <c r="I32" s="35">
        <v>244</v>
      </c>
      <c r="J32" s="36">
        <v>2183</v>
      </c>
      <c r="K32" s="60">
        <v>0</v>
      </c>
      <c r="L32" s="35"/>
      <c r="M32" s="35"/>
      <c r="N32" s="35"/>
      <c r="O32" s="35"/>
      <c r="P32" s="35"/>
    </row>
    <row r="33" spans="1:16" x14ac:dyDescent="0.25">
      <c r="A33" s="61" t="s">
        <v>31</v>
      </c>
      <c r="B33" s="61">
        <v>3352500</v>
      </c>
      <c r="C33" s="61">
        <v>3432500</v>
      </c>
      <c r="D33" s="56">
        <f t="shared" si="0"/>
        <v>728307.31</v>
      </c>
      <c r="E33" s="58"/>
      <c r="F33" s="57"/>
      <c r="G33" s="60"/>
      <c r="H33" s="35"/>
      <c r="I33" s="35">
        <v>5960.01</v>
      </c>
      <c r="J33" s="36">
        <v>712277.3</v>
      </c>
      <c r="K33" s="60">
        <v>10070</v>
      </c>
      <c r="L33" s="35"/>
      <c r="M33" s="35"/>
      <c r="N33" s="35"/>
      <c r="O33" s="35"/>
      <c r="P33" s="35"/>
    </row>
    <row r="34" spans="1:16" x14ac:dyDescent="0.25">
      <c r="A34" s="61" t="s">
        <v>32</v>
      </c>
      <c r="B34" s="61"/>
      <c r="C34" s="61"/>
      <c r="D34" s="56">
        <f t="shared" si="0"/>
        <v>0</v>
      </c>
      <c r="E34" s="56"/>
      <c r="F34" s="57"/>
      <c r="G34" s="60"/>
      <c r="H34" s="35"/>
      <c r="I34" s="35"/>
      <c r="J34" s="36"/>
      <c r="K34" s="60"/>
      <c r="L34" s="35"/>
      <c r="M34" s="35"/>
      <c r="N34" s="35"/>
      <c r="O34" s="35"/>
      <c r="P34" s="35"/>
    </row>
    <row r="35" spans="1:16" x14ac:dyDescent="0.25">
      <c r="A35" s="61" t="s">
        <v>33</v>
      </c>
      <c r="B35" s="61">
        <v>9397500</v>
      </c>
      <c r="C35" s="61">
        <v>9785932</v>
      </c>
      <c r="D35" s="56">
        <f>SUM(E35:P35)</f>
        <v>821142.3</v>
      </c>
      <c r="E35" s="56"/>
      <c r="F35" s="57"/>
      <c r="G35" s="60">
        <v>45179.25</v>
      </c>
      <c r="H35" s="35">
        <v>36993</v>
      </c>
      <c r="I35" s="35">
        <v>312403.62</v>
      </c>
      <c r="J35" s="36">
        <v>349946.43</v>
      </c>
      <c r="K35" s="60">
        <v>76620</v>
      </c>
      <c r="L35" s="35"/>
      <c r="M35" s="35"/>
      <c r="N35" s="35"/>
      <c r="O35" s="35"/>
      <c r="P35" s="35"/>
    </row>
    <row r="36" spans="1:16" x14ac:dyDescent="0.25">
      <c r="A36" s="62" t="s">
        <v>34</v>
      </c>
      <c r="B36" s="62"/>
      <c r="C36" s="62"/>
      <c r="D36" s="56">
        <f t="shared" si="0"/>
        <v>0</v>
      </c>
      <c r="E36" s="59"/>
      <c r="F36" s="57"/>
      <c r="G36" s="60"/>
      <c r="H36" s="35"/>
      <c r="I36" s="35"/>
      <c r="J36" s="36"/>
      <c r="K36" s="60"/>
      <c r="L36" s="35"/>
      <c r="M36" s="35"/>
      <c r="N36" s="35"/>
      <c r="O36" s="35"/>
      <c r="P36" s="35"/>
    </row>
    <row r="37" spans="1:16" x14ac:dyDescent="0.25">
      <c r="A37" s="61" t="s">
        <v>35</v>
      </c>
      <c r="B37" s="61">
        <v>2000000</v>
      </c>
      <c r="C37" s="61">
        <v>2000000</v>
      </c>
      <c r="D37" s="56">
        <f t="shared" si="0"/>
        <v>73712.36</v>
      </c>
      <c r="E37" s="33"/>
      <c r="F37" s="34"/>
      <c r="G37" s="35"/>
      <c r="H37" s="35"/>
      <c r="I37" s="35"/>
      <c r="J37" s="36">
        <v>73712.36</v>
      </c>
      <c r="K37" s="35"/>
      <c r="L37" s="35"/>
      <c r="M37" s="35"/>
      <c r="N37" s="35"/>
      <c r="O37" s="35"/>
      <c r="P37" s="35"/>
    </row>
    <row r="38" spans="1:16" x14ac:dyDescent="0.25">
      <c r="A38" s="61" t="s">
        <v>36</v>
      </c>
      <c r="B38" s="61"/>
      <c r="C38" s="61"/>
      <c r="D38" s="56">
        <f t="shared" si="0"/>
        <v>0</v>
      </c>
      <c r="E38" s="33"/>
      <c r="F38" s="34"/>
      <c r="G38" s="35"/>
      <c r="H38" s="36"/>
      <c r="I38" s="36"/>
      <c r="J38" s="36"/>
      <c r="K38" s="35"/>
      <c r="L38" s="35"/>
      <c r="M38" s="35"/>
      <c r="N38" s="35"/>
      <c r="O38" s="35"/>
      <c r="P38" s="35"/>
    </row>
    <row r="39" spans="1:16" x14ac:dyDescent="0.25">
      <c r="A39" s="61" t="s">
        <v>37</v>
      </c>
      <c r="B39" s="61"/>
      <c r="C39" s="61"/>
      <c r="D39" s="56">
        <f t="shared" si="0"/>
        <v>0</v>
      </c>
      <c r="E39" s="33"/>
      <c r="F39" s="34"/>
      <c r="G39" s="35"/>
      <c r="H39" s="36"/>
      <c r="I39" s="36"/>
      <c r="J39" s="36"/>
      <c r="K39" s="35"/>
      <c r="L39" s="35"/>
      <c r="M39" s="35"/>
      <c r="N39" s="35"/>
      <c r="O39" s="35"/>
      <c r="P39" s="35"/>
    </row>
    <row r="40" spans="1:16" x14ac:dyDescent="0.25">
      <c r="A40" s="61" t="s">
        <v>38</v>
      </c>
      <c r="B40" s="61"/>
      <c r="C40" s="61"/>
      <c r="D40" s="56">
        <f t="shared" si="0"/>
        <v>0</v>
      </c>
      <c r="E40" s="33"/>
      <c r="F40" s="34"/>
      <c r="G40" s="35"/>
      <c r="H40" s="36"/>
      <c r="I40" s="36"/>
      <c r="J40" s="36"/>
      <c r="K40" s="35"/>
      <c r="L40" s="35"/>
      <c r="M40" s="35"/>
      <c r="N40" s="35"/>
      <c r="O40" s="35"/>
      <c r="P40" s="35"/>
    </row>
    <row r="41" spans="1:16" x14ac:dyDescent="0.25">
      <c r="A41" s="61" t="s">
        <v>39</v>
      </c>
      <c r="B41" s="61"/>
      <c r="C41" s="61"/>
      <c r="D41" s="56">
        <f t="shared" si="0"/>
        <v>0</v>
      </c>
      <c r="E41" s="33"/>
      <c r="F41" s="34"/>
      <c r="G41" s="35"/>
      <c r="H41" s="36"/>
      <c r="I41" s="36"/>
      <c r="J41" s="36"/>
      <c r="K41" s="35"/>
      <c r="L41" s="35"/>
      <c r="M41" s="35"/>
      <c r="N41" s="35"/>
      <c r="O41" s="35"/>
      <c r="P41" s="35"/>
    </row>
    <row r="42" spans="1:16" x14ac:dyDescent="0.25">
      <c r="A42" s="32" t="s">
        <v>40</v>
      </c>
      <c r="B42" s="32"/>
      <c r="C42" s="32"/>
      <c r="D42" s="33">
        <f t="shared" si="0"/>
        <v>0</v>
      </c>
      <c r="E42" s="33"/>
      <c r="F42" s="34"/>
      <c r="G42" s="35"/>
      <c r="H42" s="36"/>
      <c r="I42" s="36"/>
      <c r="J42" s="36"/>
      <c r="K42" s="35"/>
      <c r="L42" s="35"/>
      <c r="M42" s="35"/>
      <c r="N42" s="35"/>
      <c r="O42" s="35"/>
      <c r="P42" s="35"/>
    </row>
    <row r="43" spans="1:16" x14ac:dyDescent="0.25">
      <c r="A43" s="32" t="s">
        <v>41</v>
      </c>
      <c r="B43" s="32"/>
      <c r="C43" s="32"/>
      <c r="D43" s="33">
        <f t="shared" ref="D43:D73" si="1">SUM(E43:P43)</f>
        <v>0</v>
      </c>
      <c r="E43" s="33"/>
      <c r="F43" s="34"/>
      <c r="G43" s="35"/>
      <c r="H43" s="36"/>
      <c r="I43" s="36"/>
      <c r="J43" s="36"/>
      <c r="K43" s="35"/>
      <c r="L43" s="35"/>
      <c r="M43" s="35"/>
      <c r="N43" s="35"/>
      <c r="O43" s="35"/>
      <c r="P43" s="35"/>
    </row>
    <row r="44" spans="1:16" x14ac:dyDescent="0.25">
      <c r="A44" s="26" t="s">
        <v>42</v>
      </c>
      <c r="B44" s="26"/>
      <c r="C44" s="26"/>
      <c r="D44" s="33">
        <f t="shared" si="1"/>
        <v>0</v>
      </c>
      <c r="E44" s="37"/>
      <c r="F44" s="34"/>
      <c r="G44" s="35"/>
      <c r="H44" s="36"/>
      <c r="I44" s="36"/>
      <c r="J44" s="36"/>
      <c r="K44" s="35"/>
      <c r="L44" s="35"/>
      <c r="M44" s="35"/>
      <c r="N44" s="35"/>
      <c r="O44" s="35"/>
      <c r="P44" s="35"/>
    </row>
    <row r="45" spans="1:16" x14ac:dyDescent="0.25">
      <c r="A45" s="32" t="s">
        <v>43</v>
      </c>
      <c r="B45" s="32"/>
      <c r="C45" s="32"/>
      <c r="D45" s="33">
        <f t="shared" si="1"/>
        <v>0</v>
      </c>
      <c r="E45" s="33"/>
      <c r="F45" s="34"/>
      <c r="G45" s="35"/>
      <c r="H45" s="36"/>
      <c r="I45" s="36"/>
      <c r="J45" s="36"/>
      <c r="K45" s="35"/>
      <c r="L45" s="35"/>
      <c r="M45" s="35"/>
      <c r="N45" s="35"/>
      <c r="O45" s="35"/>
      <c r="P45" s="35"/>
    </row>
    <row r="46" spans="1:16" x14ac:dyDescent="0.25">
      <c r="A46" s="32" t="s">
        <v>44</v>
      </c>
      <c r="B46" s="32"/>
      <c r="C46" s="32"/>
      <c r="D46" s="33">
        <f t="shared" si="1"/>
        <v>0</v>
      </c>
      <c r="E46" s="33"/>
      <c r="F46" s="34"/>
      <c r="G46" s="35"/>
      <c r="H46" s="36"/>
      <c r="I46" s="36"/>
      <c r="J46" s="36"/>
      <c r="K46" s="35"/>
      <c r="L46" s="35"/>
      <c r="M46" s="35"/>
      <c r="N46" s="35"/>
      <c r="O46" s="35"/>
      <c r="P46" s="35"/>
    </row>
    <row r="47" spans="1:16" x14ac:dyDescent="0.25">
      <c r="A47" s="32" t="s">
        <v>45</v>
      </c>
      <c r="B47" s="32"/>
      <c r="C47" s="32"/>
      <c r="D47" s="33">
        <f t="shared" si="1"/>
        <v>0</v>
      </c>
      <c r="E47" s="33"/>
      <c r="F47" s="34"/>
      <c r="G47" s="35"/>
      <c r="H47" s="36"/>
      <c r="I47" s="36"/>
      <c r="J47" s="36"/>
      <c r="K47" s="35"/>
      <c r="L47" s="35"/>
      <c r="M47" s="35"/>
      <c r="N47" s="35"/>
      <c r="O47" s="35"/>
      <c r="P47" s="35"/>
    </row>
    <row r="48" spans="1:16" x14ac:dyDescent="0.25">
      <c r="A48" s="32" t="s">
        <v>46</v>
      </c>
      <c r="B48" s="32"/>
      <c r="C48" s="32"/>
      <c r="D48" s="33">
        <f t="shared" si="1"/>
        <v>0</v>
      </c>
      <c r="E48" s="33"/>
      <c r="F48" s="34"/>
      <c r="G48" s="35"/>
      <c r="H48" s="36"/>
      <c r="I48" s="36"/>
      <c r="J48" s="36"/>
      <c r="K48" s="35"/>
      <c r="L48" s="35"/>
      <c r="M48" s="35"/>
      <c r="N48" s="35"/>
      <c r="O48" s="35"/>
      <c r="P48" s="35"/>
    </row>
    <row r="49" spans="1:16" x14ac:dyDescent="0.25">
      <c r="A49" s="32" t="s">
        <v>47</v>
      </c>
      <c r="B49" s="32"/>
      <c r="C49" s="32"/>
      <c r="D49" s="33">
        <f t="shared" si="1"/>
        <v>0</v>
      </c>
      <c r="E49" s="33"/>
      <c r="F49" s="34"/>
      <c r="G49" s="35"/>
      <c r="H49" s="36"/>
      <c r="I49" s="36"/>
      <c r="J49" s="36"/>
      <c r="K49" s="35"/>
      <c r="L49" s="35"/>
      <c r="M49" s="35"/>
      <c r="N49" s="35"/>
      <c r="O49" s="35"/>
      <c r="P49" s="35"/>
    </row>
    <row r="50" spans="1:16" x14ac:dyDescent="0.25">
      <c r="A50" s="32" t="s">
        <v>48</v>
      </c>
      <c r="B50" s="32"/>
      <c r="C50" s="32"/>
      <c r="D50" s="33">
        <f t="shared" si="1"/>
        <v>0</v>
      </c>
      <c r="E50" s="33"/>
      <c r="F50" s="34"/>
      <c r="G50" s="35"/>
      <c r="H50" s="36"/>
      <c r="I50" s="36"/>
      <c r="J50" s="36"/>
      <c r="K50" s="35"/>
      <c r="L50" s="35"/>
      <c r="M50" s="35"/>
      <c r="N50" s="35"/>
      <c r="O50" s="35"/>
      <c r="P50" s="35"/>
    </row>
    <row r="51" spans="1:16" x14ac:dyDescent="0.25">
      <c r="A51" s="32" t="s">
        <v>49</v>
      </c>
      <c r="B51" s="32"/>
      <c r="C51" s="32"/>
      <c r="D51" s="33">
        <f t="shared" si="1"/>
        <v>0</v>
      </c>
      <c r="E51" s="33"/>
      <c r="F51" s="34"/>
      <c r="G51" s="35"/>
      <c r="H51" s="36"/>
      <c r="I51" s="36"/>
      <c r="J51" s="36"/>
      <c r="K51" s="35"/>
      <c r="L51" s="35"/>
      <c r="M51" s="35"/>
      <c r="N51" s="35"/>
      <c r="O51" s="35"/>
      <c r="P51" s="35"/>
    </row>
    <row r="52" spans="1:16" x14ac:dyDescent="0.25">
      <c r="A52" s="26" t="s">
        <v>50</v>
      </c>
      <c r="B52" s="26"/>
      <c r="C52" s="26"/>
      <c r="D52" s="33">
        <f t="shared" si="1"/>
        <v>0</v>
      </c>
      <c r="E52" s="37"/>
      <c r="F52" s="34"/>
      <c r="G52" s="35"/>
      <c r="H52" s="36"/>
      <c r="I52" s="36"/>
      <c r="J52" s="36"/>
      <c r="K52" s="35"/>
      <c r="L52" s="35"/>
      <c r="M52" s="35"/>
      <c r="N52" s="35"/>
      <c r="O52" s="35"/>
      <c r="P52" s="35"/>
    </row>
    <row r="53" spans="1:16" x14ac:dyDescent="0.25">
      <c r="A53" s="32" t="s">
        <v>51</v>
      </c>
      <c r="B53" s="32">
        <v>4850000</v>
      </c>
      <c r="C53" s="32">
        <v>5350000</v>
      </c>
      <c r="D53" s="33">
        <f>SUM(E53:P53)</f>
        <v>2870632.19</v>
      </c>
      <c r="E53" s="33"/>
      <c r="F53" s="34"/>
      <c r="G53" s="35"/>
      <c r="H53" s="36"/>
      <c r="I53" s="36">
        <v>934753.87</v>
      </c>
      <c r="J53" s="36">
        <v>1935878.32</v>
      </c>
      <c r="K53" s="35">
        <v>0</v>
      </c>
      <c r="L53" s="35"/>
      <c r="M53" s="35"/>
      <c r="N53" s="35"/>
      <c r="O53" s="35"/>
      <c r="P53" s="35"/>
    </row>
    <row r="54" spans="1:16" x14ac:dyDescent="0.25">
      <c r="A54" s="32" t="s">
        <v>52</v>
      </c>
      <c r="B54" s="32">
        <v>2000000</v>
      </c>
      <c r="C54" s="32">
        <v>3400000</v>
      </c>
      <c r="D54" s="33">
        <f t="shared" si="1"/>
        <v>202960</v>
      </c>
      <c r="E54" s="33"/>
      <c r="F54" s="34"/>
      <c r="G54" s="35"/>
      <c r="H54" s="35"/>
      <c r="I54" s="35"/>
      <c r="J54" s="36">
        <v>202960</v>
      </c>
      <c r="K54" s="35"/>
      <c r="L54" s="35"/>
      <c r="M54" s="35"/>
      <c r="N54" s="35"/>
      <c r="O54" s="35"/>
      <c r="P54" s="35"/>
    </row>
    <row r="55" spans="1:16" x14ac:dyDescent="0.25">
      <c r="A55" s="32" t="s">
        <v>53</v>
      </c>
      <c r="B55" s="32"/>
      <c r="C55" s="32">
        <v>13200000</v>
      </c>
      <c r="D55" s="33">
        <f t="shared" si="1"/>
        <v>0</v>
      </c>
      <c r="E55" s="33"/>
      <c r="F55" s="34"/>
      <c r="G55" s="35"/>
      <c r="H55" s="36"/>
      <c r="I55" s="36"/>
      <c r="J55" s="36"/>
      <c r="K55" s="35"/>
      <c r="L55" s="35"/>
      <c r="M55" s="35"/>
      <c r="N55" s="35"/>
      <c r="O55" s="35"/>
      <c r="P55" s="35"/>
    </row>
    <row r="56" spans="1:16" x14ac:dyDescent="0.25">
      <c r="A56" s="32" t="s">
        <v>54</v>
      </c>
      <c r="B56" s="32">
        <v>8000000</v>
      </c>
      <c r="C56" s="32"/>
      <c r="D56" s="33">
        <f t="shared" si="1"/>
        <v>0</v>
      </c>
      <c r="E56" s="33"/>
      <c r="F56" s="34"/>
      <c r="G56" s="35"/>
      <c r="H56" s="36"/>
      <c r="I56" s="36"/>
      <c r="J56" s="36"/>
      <c r="K56" s="35"/>
      <c r="L56" s="35"/>
      <c r="M56" s="35"/>
      <c r="N56" s="35"/>
      <c r="O56" s="35"/>
      <c r="P56" s="35"/>
    </row>
    <row r="57" spans="1:16" x14ac:dyDescent="0.25">
      <c r="A57" s="32" t="s">
        <v>55</v>
      </c>
      <c r="B57" s="32">
        <v>500000</v>
      </c>
      <c r="C57" s="32">
        <v>500000</v>
      </c>
      <c r="D57" s="33">
        <f t="shared" si="1"/>
        <v>101135</v>
      </c>
      <c r="E57" s="33"/>
      <c r="F57" s="34"/>
      <c r="G57" s="35"/>
      <c r="H57" s="36"/>
      <c r="I57" s="36"/>
      <c r="J57" s="36">
        <v>101135</v>
      </c>
      <c r="K57" s="35">
        <v>0</v>
      </c>
      <c r="L57" s="35"/>
      <c r="M57" s="35"/>
      <c r="N57" s="35"/>
      <c r="O57" s="35"/>
      <c r="P57" s="35"/>
    </row>
    <row r="58" spans="1:16" x14ac:dyDescent="0.25">
      <c r="A58" s="32" t="s">
        <v>56</v>
      </c>
      <c r="B58" s="32"/>
      <c r="C58" s="32"/>
      <c r="D58" s="33">
        <f t="shared" si="1"/>
        <v>0</v>
      </c>
      <c r="E58" s="33"/>
      <c r="F58" s="34"/>
      <c r="G58" s="35"/>
      <c r="H58" s="36"/>
      <c r="I58" s="36"/>
      <c r="J58" s="36"/>
      <c r="K58" s="35"/>
      <c r="L58" s="35"/>
      <c r="M58" s="35"/>
      <c r="N58" s="35"/>
      <c r="O58" s="35"/>
      <c r="P58" s="35"/>
    </row>
    <row r="59" spans="1:16" x14ac:dyDescent="0.25">
      <c r="A59" s="32" t="s">
        <v>57</v>
      </c>
      <c r="B59" s="32"/>
      <c r="C59" s="32"/>
      <c r="D59" s="33">
        <f t="shared" si="1"/>
        <v>0</v>
      </c>
      <c r="E59" s="33"/>
      <c r="F59" s="34"/>
      <c r="G59" s="35"/>
      <c r="H59" s="36"/>
      <c r="I59" s="36"/>
      <c r="J59" s="36"/>
      <c r="K59" s="35"/>
      <c r="L59" s="35"/>
      <c r="M59" s="35"/>
      <c r="N59" s="35"/>
      <c r="O59" s="35"/>
      <c r="P59" s="35"/>
    </row>
    <row r="60" spans="1:16" x14ac:dyDescent="0.25">
      <c r="A60" s="32" t="s">
        <v>58</v>
      </c>
      <c r="B60" s="32">
        <v>750000</v>
      </c>
      <c r="C60" s="32">
        <v>750000</v>
      </c>
      <c r="D60" s="33">
        <f t="shared" si="1"/>
        <v>0</v>
      </c>
      <c r="E60" s="33"/>
      <c r="F60" s="34"/>
      <c r="G60" s="35"/>
      <c r="H60" s="36"/>
      <c r="I60" s="36"/>
      <c r="J60" s="36"/>
      <c r="K60" s="35"/>
      <c r="L60" s="35"/>
      <c r="M60" s="35"/>
      <c r="N60" s="35"/>
      <c r="O60" s="35"/>
      <c r="P60" s="35"/>
    </row>
    <row r="61" spans="1:16" x14ac:dyDescent="0.25">
      <c r="A61" s="32" t="s">
        <v>59</v>
      </c>
      <c r="B61" s="32"/>
      <c r="C61" s="32"/>
      <c r="D61" s="33">
        <f t="shared" si="1"/>
        <v>0</v>
      </c>
      <c r="E61" s="33"/>
      <c r="F61" s="34"/>
      <c r="G61" s="35"/>
      <c r="H61" s="36"/>
      <c r="I61" s="36"/>
      <c r="J61" s="36"/>
      <c r="K61" s="35"/>
      <c r="L61" s="35"/>
      <c r="M61" s="35"/>
      <c r="N61" s="35"/>
      <c r="O61" s="35"/>
      <c r="P61" s="35"/>
    </row>
    <row r="62" spans="1:16" x14ac:dyDescent="0.25">
      <c r="A62" s="26" t="s">
        <v>60</v>
      </c>
      <c r="B62" s="26"/>
      <c r="C62" s="26"/>
      <c r="D62" s="33">
        <f t="shared" si="1"/>
        <v>0</v>
      </c>
      <c r="E62" s="37"/>
      <c r="F62" s="34"/>
      <c r="G62" s="35"/>
      <c r="H62" s="35"/>
      <c r="I62" s="35"/>
      <c r="J62" s="36"/>
      <c r="K62" s="35"/>
      <c r="L62" s="35"/>
      <c r="M62" s="35"/>
      <c r="N62" s="35"/>
      <c r="O62" s="35"/>
      <c r="P62" s="35"/>
    </row>
    <row r="63" spans="1:16" x14ac:dyDescent="0.25">
      <c r="A63" s="32" t="s">
        <v>61</v>
      </c>
      <c r="B63" s="32">
        <v>600000</v>
      </c>
      <c r="C63" s="32">
        <v>600000</v>
      </c>
      <c r="D63" s="33">
        <f t="shared" si="1"/>
        <v>0</v>
      </c>
      <c r="E63" s="33"/>
      <c r="F63" s="34"/>
      <c r="G63" s="36"/>
      <c r="H63" s="36"/>
      <c r="I63" s="36"/>
      <c r="J63" s="36"/>
      <c r="K63" s="35"/>
      <c r="L63" s="35"/>
      <c r="M63" s="35"/>
      <c r="N63" s="35"/>
      <c r="O63" s="35"/>
      <c r="P63" s="35"/>
    </row>
    <row r="64" spans="1:16" x14ac:dyDescent="0.25">
      <c r="A64" s="32" t="s">
        <v>62</v>
      </c>
      <c r="B64" s="32"/>
      <c r="C64" s="32"/>
      <c r="D64" s="33">
        <f t="shared" si="1"/>
        <v>0</v>
      </c>
      <c r="E64" s="33"/>
      <c r="F64" s="34"/>
      <c r="G64" s="35"/>
      <c r="H64" s="36"/>
      <c r="I64" s="36"/>
      <c r="J64" s="36"/>
      <c r="K64" s="35"/>
      <c r="L64" s="35"/>
      <c r="M64" s="35"/>
      <c r="N64" s="35"/>
      <c r="O64" s="35"/>
      <c r="P64" s="35"/>
    </row>
    <row r="65" spans="1:17" x14ac:dyDescent="0.25">
      <c r="A65" s="32" t="s">
        <v>63</v>
      </c>
      <c r="B65" s="32"/>
      <c r="C65" s="32"/>
      <c r="D65" s="33">
        <f t="shared" si="1"/>
        <v>0</v>
      </c>
      <c r="E65" s="33"/>
      <c r="F65" s="34"/>
      <c r="G65" s="35"/>
      <c r="H65" s="36"/>
      <c r="I65" s="36"/>
      <c r="J65" s="36"/>
      <c r="K65" s="35"/>
      <c r="L65" s="35"/>
      <c r="M65" s="35"/>
      <c r="N65" s="35"/>
      <c r="O65" s="35"/>
      <c r="P65" s="35"/>
    </row>
    <row r="66" spans="1:17" x14ac:dyDescent="0.25">
      <c r="A66" s="32" t="s">
        <v>64</v>
      </c>
      <c r="B66" s="32"/>
      <c r="C66" s="32"/>
      <c r="D66" s="33">
        <f t="shared" si="1"/>
        <v>0</v>
      </c>
      <c r="E66" s="33"/>
      <c r="F66" s="34"/>
      <c r="G66" s="35"/>
      <c r="H66" s="36"/>
      <c r="I66" s="36"/>
      <c r="J66" s="36"/>
      <c r="K66" s="35"/>
      <c r="L66" s="35"/>
      <c r="M66" s="35"/>
      <c r="N66" s="35"/>
      <c r="O66" s="35"/>
      <c r="P66" s="35"/>
    </row>
    <row r="67" spans="1:17" x14ac:dyDescent="0.25">
      <c r="A67" s="26" t="s">
        <v>65</v>
      </c>
      <c r="B67" s="26"/>
      <c r="C67" s="26"/>
      <c r="D67" s="33">
        <f t="shared" si="1"/>
        <v>0</v>
      </c>
      <c r="E67" s="37"/>
      <c r="F67" s="34"/>
      <c r="G67" s="35"/>
      <c r="H67" s="35"/>
      <c r="I67" s="35"/>
      <c r="J67" s="36"/>
      <c r="K67" s="35"/>
      <c r="L67" s="35"/>
      <c r="M67" s="35"/>
      <c r="N67" s="35"/>
      <c r="O67" s="35"/>
      <c r="P67" s="35"/>
    </row>
    <row r="68" spans="1:17" x14ac:dyDescent="0.25">
      <c r="A68" s="32" t="s">
        <v>66</v>
      </c>
      <c r="B68" s="32"/>
      <c r="C68" s="32"/>
      <c r="D68" s="33">
        <f t="shared" si="1"/>
        <v>0</v>
      </c>
      <c r="E68" s="33"/>
      <c r="F68" s="34"/>
      <c r="G68" s="35"/>
      <c r="H68" s="36"/>
      <c r="I68" s="36"/>
      <c r="J68" s="36"/>
      <c r="K68" s="35"/>
      <c r="L68" s="35"/>
      <c r="M68" s="35"/>
      <c r="N68" s="35"/>
      <c r="O68" s="35"/>
      <c r="P68" s="35"/>
    </row>
    <row r="69" spans="1:17" x14ac:dyDescent="0.25">
      <c r="A69" s="32" t="s">
        <v>67</v>
      </c>
      <c r="B69" s="32"/>
      <c r="C69" s="32"/>
      <c r="D69" s="33">
        <f t="shared" si="1"/>
        <v>0</v>
      </c>
      <c r="E69" s="33"/>
      <c r="F69" s="34"/>
      <c r="G69" s="35"/>
      <c r="H69" s="36"/>
      <c r="I69" s="36"/>
      <c r="J69" s="36"/>
      <c r="K69" s="35"/>
      <c r="L69" s="35"/>
      <c r="M69" s="35"/>
      <c r="N69" s="35"/>
      <c r="O69" s="35"/>
      <c r="P69" s="35"/>
    </row>
    <row r="70" spans="1:17" x14ac:dyDescent="0.25">
      <c r="A70" s="26" t="s">
        <v>68</v>
      </c>
      <c r="B70" s="26"/>
      <c r="C70" s="26"/>
      <c r="D70" s="33">
        <f t="shared" si="1"/>
        <v>0</v>
      </c>
      <c r="E70" s="37"/>
      <c r="F70" s="34"/>
      <c r="G70" s="35"/>
      <c r="H70" s="36"/>
      <c r="I70" s="36"/>
      <c r="J70" s="36"/>
      <c r="K70" s="35"/>
      <c r="L70" s="35"/>
      <c r="M70" s="35"/>
      <c r="N70" s="35"/>
      <c r="O70" s="35"/>
      <c r="P70" s="35"/>
    </row>
    <row r="71" spans="1:17" ht="15" customHeight="1" x14ac:dyDescent="0.25">
      <c r="A71" s="32" t="s">
        <v>103</v>
      </c>
      <c r="B71" s="32"/>
      <c r="C71" s="32"/>
      <c r="D71" s="33">
        <f t="shared" si="1"/>
        <v>0</v>
      </c>
      <c r="E71" s="33"/>
      <c r="F71" s="34"/>
      <c r="G71" s="35"/>
      <c r="H71" s="36"/>
      <c r="I71" s="36"/>
      <c r="J71" s="36"/>
      <c r="K71" s="35"/>
      <c r="L71" s="35"/>
      <c r="M71" s="35"/>
      <c r="N71" s="35"/>
      <c r="O71" s="35"/>
      <c r="P71" s="35"/>
    </row>
    <row r="72" spans="1:17" ht="17.25" customHeight="1" x14ac:dyDescent="0.25">
      <c r="A72" s="32" t="s">
        <v>70</v>
      </c>
      <c r="B72" s="32"/>
      <c r="C72" s="32"/>
      <c r="D72" s="33">
        <f t="shared" si="1"/>
        <v>0</v>
      </c>
      <c r="E72" s="33"/>
      <c r="F72" s="34"/>
      <c r="G72" s="35"/>
      <c r="H72" s="36"/>
      <c r="I72" s="36"/>
      <c r="J72" s="36"/>
      <c r="K72" s="35"/>
      <c r="L72" s="35"/>
      <c r="M72" s="35"/>
      <c r="N72" s="35"/>
      <c r="O72" s="35"/>
      <c r="P72" s="35"/>
    </row>
    <row r="73" spans="1:17" x14ac:dyDescent="0.25">
      <c r="A73" s="32" t="s">
        <v>71</v>
      </c>
      <c r="B73" s="32"/>
      <c r="C73" s="32"/>
      <c r="D73" s="33">
        <f t="shared" si="1"/>
        <v>0</v>
      </c>
      <c r="E73" s="33"/>
      <c r="F73" s="34"/>
      <c r="G73" s="35"/>
      <c r="H73" s="36"/>
      <c r="I73" s="36"/>
      <c r="J73" s="36"/>
      <c r="K73" s="35"/>
      <c r="L73" s="35"/>
      <c r="M73" s="35"/>
      <c r="N73" s="35"/>
      <c r="O73" s="35"/>
      <c r="P73" s="35"/>
      <c r="Q73" s="39"/>
    </row>
    <row r="74" spans="1:17" x14ac:dyDescent="0.25">
      <c r="A74" s="50" t="s">
        <v>103</v>
      </c>
      <c r="B74" s="67">
        <f>SUM(B10:B73)</f>
        <v>896386537</v>
      </c>
      <c r="C74" s="67">
        <f>SUM(C10:C73)</f>
        <v>1623041237.0999997</v>
      </c>
      <c r="D74" s="67">
        <f>SUM(D10:D73)</f>
        <v>745918021.48999989</v>
      </c>
      <c r="E74" s="67">
        <f t="shared" ref="E74:P74" si="2">SUM(E10:E73)</f>
        <v>12756709.52</v>
      </c>
      <c r="F74" s="67">
        <f t="shared" si="2"/>
        <v>35923112.5</v>
      </c>
      <c r="G74" s="67">
        <f t="shared" si="2"/>
        <v>139167522.44999999</v>
      </c>
      <c r="H74" s="67">
        <f t="shared" si="2"/>
        <v>93516904.820000008</v>
      </c>
      <c r="I74" s="67">
        <f t="shared" si="2"/>
        <v>85833864.500000015</v>
      </c>
      <c r="J74" s="67">
        <f t="shared" si="2"/>
        <v>183524633.06</v>
      </c>
      <c r="K74" s="68">
        <f t="shared" si="2"/>
        <v>195195274.63999999</v>
      </c>
      <c r="L74" s="51">
        <f t="shared" si="2"/>
        <v>0</v>
      </c>
      <c r="M74" s="51">
        <f t="shared" si="2"/>
        <v>0</v>
      </c>
      <c r="N74" s="51">
        <f t="shared" si="2"/>
        <v>0</v>
      </c>
      <c r="O74" s="51">
        <f t="shared" si="2"/>
        <v>0</v>
      </c>
      <c r="P74" s="51">
        <f t="shared" si="2"/>
        <v>0</v>
      </c>
      <c r="Q74" s="40"/>
    </row>
    <row r="75" spans="1:17" x14ac:dyDescent="0.25">
      <c r="A75" s="41" t="s">
        <v>73</v>
      </c>
      <c r="B75" s="41"/>
      <c r="C75" s="41"/>
      <c r="D75" s="42"/>
      <c r="E75" s="42"/>
      <c r="F75" s="42"/>
      <c r="G75" s="43"/>
      <c r="H75" s="43"/>
      <c r="I75" s="43"/>
      <c r="J75" s="42"/>
      <c r="K75" s="43"/>
      <c r="L75" s="43"/>
      <c r="M75" s="43"/>
      <c r="N75" s="43"/>
      <c r="O75" s="43"/>
      <c r="P75" s="43"/>
    </row>
    <row r="76" spans="1:17" x14ac:dyDescent="0.25">
      <c r="A76" s="26" t="s">
        <v>74</v>
      </c>
      <c r="B76" s="26"/>
      <c r="C76" s="26"/>
      <c r="D76" s="37"/>
      <c r="E76" s="37"/>
      <c r="F76" s="36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44"/>
    </row>
    <row r="77" spans="1:17" x14ac:dyDescent="0.25">
      <c r="A77" s="32" t="s">
        <v>75</v>
      </c>
      <c r="B77" s="32"/>
      <c r="C77" s="32"/>
      <c r="D77" s="33"/>
      <c r="E77" s="33"/>
      <c r="F77" s="36"/>
      <c r="G77" s="35"/>
      <c r="H77" s="35"/>
      <c r="I77" s="35"/>
      <c r="J77" s="36"/>
      <c r="K77" s="35"/>
      <c r="L77" s="35"/>
      <c r="M77" s="35"/>
      <c r="N77" s="35"/>
      <c r="O77" s="35"/>
      <c r="P77" s="35"/>
      <c r="Q77" s="40"/>
    </row>
    <row r="78" spans="1:17" x14ac:dyDescent="0.25">
      <c r="A78" s="32" t="s">
        <v>76</v>
      </c>
      <c r="B78" s="32"/>
      <c r="C78" s="32"/>
      <c r="D78" s="33"/>
      <c r="E78" s="33"/>
      <c r="F78" s="36"/>
      <c r="G78" s="35"/>
      <c r="H78" s="35"/>
      <c r="I78" s="35"/>
      <c r="J78" s="36"/>
      <c r="K78" s="35"/>
      <c r="L78" s="35"/>
      <c r="M78" s="35"/>
      <c r="N78" s="35"/>
      <c r="O78" s="35"/>
      <c r="P78" s="35"/>
    </row>
    <row r="79" spans="1:17" x14ac:dyDescent="0.25">
      <c r="A79" s="26" t="s">
        <v>77</v>
      </c>
      <c r="B79" s="26"/>
      <c r="C79" s="26"/>
      <c r="D79" s="37"/>
      <c r="E79" s="37"/>
      <c r="F79" s="36"/>
      <c r="G79" s="35"/>
      <c r="H79" s="35"/>
      <c r="I79" s="35"/>
      <c r="J79" s="36"/>
      <c r="K79" s="35"/>
      <c r="L79" s="35"/>
      <c r="M79" s="35"/>
      <c r="N79" s="35"/>
      <c r="O79" s="35"/>
      <c r="P79" s="35"/>
    </row>
    <row r="80" spans="1:17" x14ac:dyDescent="0.25">
      <c r="A80" s="32" t="s">
        <v>78</v>
      </c>
      <c r="B80" s="32"/>
      <c r="C80" s="32">
        <v>0</v>
      </c>
      <c r="D80" s="33"/>
      <c r="E80" s="33"/>
      <c r="F80" s="36"/>
      <c r="G80" s="35"/>
      <c r="H80" s="35"/>
      <c r="I80" s="35"/>
      <c r="J80" s="36"/>
      <c r="K80" s="35"/>
      <c r="L80" s="35"/>
      <c r="M80" s="35"/>
      <c r="N80" s="35"/>
      <c r="O80" s="35"/>
      <c r="P80" s="35"/>
    </row>
    <row r="81" spans="1:16" x14ac:dyDescent="0.25">
      <c r="A81" s="32" t="s">
        <v>79</v>
      </c>
      <c r="B81" s="32"/>
      <c r="C81" s="32"/>
      <c r="D81" s="33"/>
      <c r="E81" s="33"/>
      <c r="F81" s="36"/>
      <c r="G81" s="35"/>
      <c r="H81" s="35"/>
      <c r="I81" s="35"/>
      <c r="J81" s="36"/>
      <c r="K81" s="35"/>
      <c r="L81" s="35"/>
      <c r="M81" s="35"/>
      <c r="N81" s="35"/>
      <c r="O81" s="35"/>
      <c r="P81" s="35"/>
    </row>
    <row r="82" spans="1:16" x14ac:dyDescent="0.25">
      <c r="A82" s="26" t="s">
        <v>80</v>
      </c>
      <c r="B82" s="26"/>
      <c r="C82" s="26"/>
      <c r="D82" s="37"/>
      <c r="E82" s="37"/>
      <c r="F82" s="36"/>
      <c r="G82" s="35"/>
      <c r="H82" s="35"/>
      <c r="I82" s="35"/>
      <c r="J82" s="36"/>
      <c r="K82" s="35"/>
      <c r="L82" s="35"/>
      <c r="M82" s="35"/>
      <c r="N82" s="35"/>
      <c r="O82" s="35"/>
      <c r="P82" s="35"/>
    </row>
    <row r="83" spans="1:16" x14ac:dyDescent="0.25">
      <c r="A83" s="32" t="s">
        <v>81</v>
      </c>
      <c r="B83" s="32"/>
      <c r="C83" s="32"/>
      <c r="D83" s="33"/>
      <c r="E83" s="33"/>
      <c r="F83" s="36"/>
      <c r="G83" s="35"/>
      <c r="H83" s="35"/>
      <c r="I83" s="35"/>
      <c r="J83" s="36"/>
      <c r="K83" s="35"/>
      <c r="L83" s="35"/>
      <c r="M83" s="35"/>
      <c r="N83" s="35"/>
      <c r="O83" s="35"/>
      <c r="P83" s="35"/>
    </row>
    <row r="84" spans="1:16" x14ac:dyDescent="0.25">
      <c r="A84" s="50" t="s">
        <v>82</v>
      </c>
      <c r="B84" s="50"/>
      <c r="C84" s="50"/>
      <c r="D84" s="53"/>
      <c r="E84" s="53"/>
      <c r="F84" s="53"/>
      <c r="G84" s="54"/>
      <c r="H84" s="54"/>
      <c r="I84" s="54"/>
      <c r="J84" s="53"/>
      <c r="K84" s="54"/>
      <c r="L84" s="54"/>
      <c r="M84" s="54"/>
      <c r="N84" s="54"/>
      <c r="O84" s="54"/>
      <c r="P84" s="54"/>
    </row>
    <row r="85" spans="1:16" x14ac:dyDescent="0.25">
      <c r="A85" s="55" t="s">
        <v>83</v>
      </c>
      <c r="B85" s="66">
        <f>+B74</f>
        <v>896386537</v>
      </c>
      <c r="C85" s="66">
        <f>+C74+C80</f>
        <v>1623041237.0999997</v>
      </c>
      <c r="D85" s="66">
        <f>+D74</f>
        <v>745918021.48999989</v>
      </c>
      <c r="E85" s="66">
        <f t="shared" ref="E85:P85" si="3">+E74</f>
        <v>12756709.52</v>
      </c>
      <c r="F85" s="66">
        <f t="shared" si="3"/>
        <v>35923112.5</v>
      </c>
      <c r="G85" s="66">
        <f t="shared" si="3"/>
        <v>139167522.44999999</v>
      </c>
      <c r="H85" s="66">
        <f t="shared" si="3"/>
        <v>93516904.820000008</v>
      </c>
      <c r="I85" s="66">
        <f t="shared" si="3"/>
        <v>85833864.500000015</v>
      </c>
      <c r="J85" s="66">
        <f t="shared" si="3"/>
        <v>183524633.06</v>
      </c>
      <c r="K85" s="66">
        <f t="shared" si="3"/>
        <v>195195274.63999999</v>
      </c>
      <c r="L85" s="52">
        <f t="shared" si="3"/>
        <v>0</v>
      </c>
      <c r="M85" s="52">
        <f t="shared" si="3"/>
        <v>0</v>
      </c>
      <c r="N85" s="52">
        <f t="shared" si="3"/>
        <v>0</v>
      </c>
      <c r="O85" s="52">
        <f t="shared" si="3"/>
        <v>0</v>
      </c>
      <c r="P85" s="52">
        <f t="shared" si="3"/>
        <v>0</v>
      </c>
    </row>
    <row r="86" spans="1:16" x14ac:dyDescent="0.25">
      <c r="A86" s="20" t="s">
        <v>104</v>
      </c>
      <c r="H86" s="45"/>
    </row>
    <row r="87" spans="1:16" x14ac:dyDescent="0.25">
      <c r="A87" s="21" t="s">
        <v>105</v>
      </c>
      <c r="B87" s="21"/>
      <c r="C87" s="21"/>
      <c r="F87" s="20" t="s">
        <v>106</v>
      </c>
      <c r="L87" s="45"/>
    </row>
    <row r="88" spans="1:16" x14ac:dyDescent="0.25">
      <c r="A88" s="20" t="s">
        <v>111</v>
      </c>
    </row>
    <row r="89" spans="1:16" x14ac:dyDescent="0.25">
      <c r="K89" s="45"/>
    </row>
    <row r="90" spans="1:16" x14ac:dyDescent="0.25">
      <c r="K90" s="45"/>
    </row>
    <row r="91" spans="1:16" x14ac:dyDescent="0.25">
      <c r="A91" s="46" t="s">
        <v>109</v>
      </c>
      <c r="B91" s="46"/>
      <c r="C91" s="46"/>
      <c r="E91" s="46" t="s">
        <v>110</v>
      </c>
    </row>
    <row r="92" spans="1:16" x14ac:dyDescent="0.25">
      <c r="A92" s="46"/>
      <c r="B92" s="46"/>
      <c r="C92" s="46"/>
      <c r="E92" s="46"/>
    </row>
    <row r="93" spans="1:16" x14ac:dyDescent="0.25">
      <c r="A93" s="46"/>
      <c r="B93" s="46"/>
      <c r="C93" s="46"/>
      <c r="E93" s="46"/>
    </row>
    <row r="94" spans="1:16" x14ac:dyDescent="0.25">
      <c r="A94" s="46" t="s">
        <v>114</v>
      </c>
      <c r="B94" s="46"/>
      <c r="C94" s="46"/>
      <c r="E94" s="46" t="s">
        <v>107</v>
      </c>
    </row>
    <row r="95" spans="1:16" x14ac:dyDescent="0.25">
      <c r="A95" s="46" t="s">
        <v>112</v>
      </c>
      <c r="B95" s="46"/>
      <c r="C95" s="46"/>
      <c r="E95" s="46" t="s">
        <v>108</v>
      </c>
    </row>
  </sheetData>
  <mergeCells count="13">
    <mergeCell ref="A3:P3"/>
    <mergeCell ref="A4:P4"/>
    <mergeCell ref="Q4:V4"/>
    <mergeCell ref="W4:X4"/>
    <mergeCell ref="A5:P5"/>
    <mergeCell ref="Q5:V5"/>
    <mergeCell ref="W5:X5"/>
    <mergeCell ref="A6:P6"/>
    <mergeCell ref="Q6:V6"/>
    <mergeCell ref="W6:X6"/>
    <mergeCell ref="A7:P7"/>
    <mergeCell ref="Q7:V7"/>
    <mergeCell ref="W7:X7"/>
  </mergeCells>
  <printOptions horizontalCentered="1"/>
  <pageMargins left="0.25" right="0.25" top="0.75" bottom="0.5" header="0.51180555555555496" footer="0.26180555599999999"/>
  <pageSetup scale="49" firstPageNumber="0" fitToHeight="2" orientation="landscape" r:id="rId1"/>
  <headerFooter>
    <oddFooter>&amp;RPg. &amp;P de &amp;N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dc:description/>
  <cp:lastModifiedBy>Mercedes Veras</cp:lastModifiedBy>
  <cp:revision>1</cp:revision>
  <cp:lastPrinted>2021-10-11T13:16:53Z</cp:lastPrinted>
  <dcterms:created xsi:type="dcterms:W3CDTF">2018-04-17T18:57:16Z</dcterms:created>
  <dcterms:modified xsi:type="dcterms:W3CDTF">2021-10-11T18:43:18Z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