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20490" windowHeight="7755"/>
  </bookViews>
  <sheets>
    <sheet name="OCTUBRE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O10" i="1" s="1"/>
  <c r="F10" i="1"/>
  <c r="G10" i="1"/>
  <c r="H10" i="1"/>
  <c r="I10" i="1"/>
  <c r="J10" i="1"/>
  <c r="K10" i="1"/>
  <c r="L10" i="1"/>
  <c r="M10" i="1"/>
  <c r="O11" i="1"/>
  <c r="O12" i="1"/>
  <c r="B13" i="1"/>
  <c r="B10" i="1" s="1"/>
  <c r="B83" i="1" s="1"/>
  <c r="O13" i="1"/>
  <c r="C14" i="1"/>
  <c r="C10" i="1" s="1"/>
  <c r="O14" i="1"/>
  <c r="O15" i="1"/>
  <c r="B16" i="1"/>
  <c r="D16" i="1"/>
  <c r="E16" i="1"/>
  <c r="O16" i="1" s="1"/>
  <c r="F16" i="1"/>
  <c r="G16" i="1"/>
  <c r="H16" i="1"/>
  <c r="I16" i="1"/>
  <c r="J16" i="1"/>
  <c r="K16" i="1"/>
  <c r="L16" i="1"/>
  <c r="M16" i="1"/>
  <c r="O17" i="1"/>
  <c r="O18" i="1"/>
  <c r="O19" i="1"/>
  <c r="O20" i="1"/>
  <c r="O21" i="1"/>
  <c r="O22" i="1"/>
  <c r="C23" i="1"/>
  <c r="C16" i="1" s="1"/>
  <c r="O23" i="1"/>
  <c r="O24" i="1"/>
  <c r="O25" i="1"/>
  <c r="B26" i="1"/>
  <c r="C26" i="1"/>
  <c r="D26" i="1"/>
  <c r="E26" i="1"/>
  <c r="F26" i="1"/>
  <c r="F83" i="1" s="1"/>
  <c r="G26" i="1"/>
  <c r="H26" i="1"/>
  <c r="I26" i="1"/>
  <c r="J26" i="1"/>
  <c r="J83" i="1" s="1"/>
  <c r="K26" i="1"/>
  <c r="L26" i="1"/>
  <c r="M26" i="1"/>
  <c r="O26" i="1"/>
  <c r="O27" i="1"/>
  <c r="O28" i="1"/>
  <c r="O29" i="1"/>
  <c r="O30" i="1"/>
  <c r="O31" i="1"/>
  <c r="O32" i="1"/>
  <c r="O33" i="1"/>
  <c r="O34" i="1"/>
  <c r="O35" i="1"/>
  <c r="C36" i="1"/>
  <c r="D36" i="1"/>
  <c r="E36" i="1"/>
  <c r="O36" i="1" s="1"/>
  <c r="F36" i="1"/>
  <c r="G36" i="1"/>
  <c r="H36" i="1"/>
  <c r="I36" i="1"/>
  <c r="J36" i="1"/>
  <c r="K36" i="1"/>
  <c r="B37" i="1"/>
  <c r="O37" i="1"/>
  <c r="B38" i="1"/>
  <c r="O38" i="1"/>
  <c r="B39" i="1"/>
  <c r="O39" i="1"/>
  <c r="B40" i="1"/>
  <c r="O40" i="1"/>
  <c r="B41" i="1"/>
  <c r="O41" i="1"/>
  <c r="B42" i="1"/>
  <c r="O42" i="1"/>
  <c r="B43" i="1"/>
  <c r="O43" i="1"/>
  <c r="B44" i="1"/>
  <c r="O44" i="1"/>
  <c r="B45" i="1"/>
  <c r="O45" i="1"/>
  <c r="B46" i="1"/>
  <c r="O46" i="1"/>
  <c r="B47" i="1"/>
  <c r="O47" i="1"/>
  <c r="B48" i="1"/>
  <c r="O48" i="1"/>
  <c r="B49" i="1"/>
  <c r="O49" i="1"/>
  <c r="B50" i="1"/>
  <c r="O50" i="1"/>
  <c r="B51" i="1"/>
  <c r="O51" i="1"/>
  <c r="B52" i="1"/>
  <c r="C52" i="1"/>
  <c r="D52" i="1"/>
  <c r="O52" i="1" s="1"/>
  <c r="E52" i="1"/>
  <c r="F52" i="1"/>
  <c r="G52" i="1"/>
  <c r="H52" i="1"/>
  <c r="H83" i="1" s="1"/>
  <c r="I52" i="1"/>
  <c r="J52" i="1"/>
  <c r="K52" i="1"/>
  <c r="L52" i="1"/>
  <c r="L83" i="1" s="1"/>
  <c r="M52" i="1"/>
  <c r="O53" i="1"/>
  <c r="O54" i="1"/>
  <c r="O55" i="1"/>
  <c r="O56" i="1"/>
  <c r="O57" i="1"/>
  <c r="O58" i="1"/>
  <c r="O59" i="1"/>
  <c r="O60" i="1"/>
  <c r="B61" i="1"/>
  <c r="O61" i="1"/>
  <c r="B62" i="1"/>
  <c r="C62" i="1"/>
  <c r="D62" i="1"/>
  <c r="E62" i="1"/>
  <c r="O62" i="1" s="1"/>
  <c r="F62" i="1"/>
  <c r="G62" i="1"/>
  <c r="H62" i="1"/>
  <c r="I62" i="1"/>
  <c r="J62" i="1"/>
  <c r="K62" i="1"/>
  <c r="B63" i="1"/>
  <c r="O63" i="1"/>
  <c r="B64" i="1"/>
  <c r="O64" i="1"/>
  <c r="B65" i="1"/>
  <c r="O65" i="1"/>
  <c r="B66" i="1"/>
  <c r="O66" i="1"/>
  <c r="B67" i="1"/>
  <c r="O67" i="1"/>
  <c r="B68" i="1"/>
  <c r="O68" i="1"/>
  <c r="B69" i="1"/>
  <c r="O69" i="1"/>
  <c r="B70" i="1"/>
  <c r="O70" i="1"/>
  <c r="B71" i="1"/>
  <c r="O71" i="1"/>
  <c r="B72" i="1"/>
  <c r="O72" i="1"/>
  <c r="B73" i="1"/>
  <c r="O73" i="1"/>
  <c r="B74" i="1"/>
  <c r="O74" i="1"/>
  <c r="B75" i="1"/>
  <c r="C75" i="1"/>
  <c r="O75" i="1"/>
  <c r="B76" i="1"/>
  <c r="O76" i="1"/>
  <c r="B77" i="1"/>
  <c r="O77" i="1"/>
  <c r="B78" i="1"/>
  <c r="O78" i="1"/>
  <c r="B79" i="1"/>
  <c r="O79" i="1"/>
  <c r="B80" i="1"/>
  <c r="O80" i="1"/>
  <c r="B81" i="1"/>
  <c r="O81" i="1"/>
  <c r="B82" i="1"/>
  <c r="O82" i="1"/>
  <c r="E83" i="1"/>
  <c r="G83" i="1"/>
  <c r="I83" i="1"/>
  <c r="K83" i="1"/>
  <c r="C83" i="1" l="1"/>
  <c r="D83" i="1"/>
  <c r="O83" i="1" s="1"/>
</calcChain>
</file>

<file path=xl/sharedStrings.xml><?xml version="1.0" encoding="utf-8"?>
<sst xmlns="http://schemas.openxmlformats.org/spreadsheetml/2006/main" count="96" uniqueCount="96">
  <si>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</si>
  <si>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</si>
  <si>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</si>
  <si>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</si>
  <si>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</si>
  <si>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</si>
  <si>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</si>
  <si>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</si>
  <si>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</si>
  <si>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</si>
  <si>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</si>
  <si>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</si>
  <si>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</si>
  <si>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</si>
  <si>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</si>
  <si>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</si>
  <si>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</si>
  <si>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</si>
  <si>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</si>
  <si>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</si>
  <si>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</si>
  <si>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</si>
  <si>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</si>
  <si>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</si>
  <si>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</si>
  <si>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</si>
  <si>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</si>
  <si>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</si>
  <si>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</si>
  <si>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</si>
  <si>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</si>
  <si>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</si>
  <si>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</si>
  <si>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</si>
  <si>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</si>
  <si>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</si>
  <si>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</si>
  <si>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</si>
  <si>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</si>
  <si>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</si>
  <si>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</si>
  <si>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</si>
  <si>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</si>
  <si>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</si>
  <si>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</si>
  <si>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</si>
  <si>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</si>
  <si>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</si>
  <si>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</si>
  <si>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</si>
  <si>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</si>
  <si>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</si>
  <si>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</si>
  <si>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</si>
  <si>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</si>
  <si>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</si>
  <si>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</si>
  <si>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</si>
  <si>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</si>
  <si>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</si>
  <si>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TEMP.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</si>
  <si>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</si>
  <si>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</si>
  <si>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</si>
  <si>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</si>
  <si>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</si>
  <si>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</si>
  <si>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</si>
  <si>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</si>
  <si>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</si>
  <si>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</si>
  <si>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</si>
  <si>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</si>
  <si>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</si>
  <si>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</si>
  <si>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</si>
  <si>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Noviembre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</si>
  <si>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</si>
  <si>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</si>
  <si>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</si>
  <si>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</si>
  <si>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</si>
  <si>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</si>
  <si>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</si>
  <si>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</si>
  <si>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</si>
  <si>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</si>
  <si>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</si>
  <si>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</si>
  <si>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</si>
  <si>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</si>
  <si>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</si>
  <si>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</si>
  <si>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Año 2021</t>
  </si>
  <si>
    <t>Dirección General de Comunicación</t>
  </si>
  <si>
    <t>MINISTERIO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</si>
</sst>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4" fillId="0" borderId="0" xfId="0" applyFont="1"/>
    <xf numFmtId="164" fontId="5" fillId="2" borderId="1" xfId="0" applyNumberFormat="1" applyFont="1" applyFill="1" applyBorder="1"/>
    <xf numFmtId="43" fontId="5" fillId="2" borderId="1" xfId="1" applyFont="1" applyFill="1" applyBorder="1"/>
    <xf numFmtId="0" fontId="5" fillId="2" borderId="1" xfId="0" applyFont="1" applyFill="1" applyBorder="1" applyAlignment="1">
      <alignment vertical="center"/>
    </xf>
    <xf numFmtId="43" fontId="6" fillId="0" borderId="0" xfId="0" applyNumberFormat="1" applyFont="1"/>
    <xf numFmtId="0" fontId="6" fillId="0" borderId="0" xfId="0" applyFont="1"/>
    <xf numFmtId="43" fontId="6" fillId="0" borderId="0" xfId="1" applyFont="1"/>
    <xf numFmtId="164" fontId="6" fillId="0" borderId="0" xfId="0" applyNumberFormat="1" applyFont="1"/>
    <xf numFmtId="0" fontId="0" fillId="0" borderId="0" xfId="0" applyAlignment="1">
      <alignment horizontal="left" indent="2"/>
    </xf>
    <xf numFmtId="0" fontId="3" fillId="0" borderId="0" xfId="0" applyFont="1"/>
    <xf numFmtId="0" fontId="7" fillId="0" borderId="0" xfId="0" applyFont="1"/>
    <xf numFmtId="43" fontId="7" fillId="0" borderId="0" xfId="1" applyFont="1"/>
    <xf numFmtId="164" fontId="7" fillId="0" borderId="0" xfId="0" applyNumberFormat="1" applyFont="1"/>
    <xf numFmtId="0" fontId="3" fillId="0" borderId="0" xfId="0" applyFont="1" applyAlignment="1">
      <alignment horizontal="left" indent="1"/>
    </xf>
    <xf numFmtId="43" fontId="8" fillId="0" borderId="0" xfId="1" applyFont="1" applyFill="1" applyBorder="1" applyAlignment="1">
      <alignment horizontal="left" vertical="top"/>
    </xf>
    <xf numFmtId="164" fontId="7" fillId="0" borderId="0" xfId="0" applyNumberFormat="1" applyFont="1" applyBorder="1"/>
    <xf numFmtId="43" fontId="7" fillId="0" borderId="2" xfId="1" applyFont="1" applyBorder="1"/>
    <xf numFmtId="0" fontId="3" fillId="0" borderId="2" xfId="0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 indent="2"/>
    </xf>
    <xf numFmtId="43" fontId="7" fillId="0" borderId="0" xfId="0" applyNumberFormat="1" applyFont="1"/>
    <xf numFmtId="0" fontId="0" fillId="0" borderId="3" xfId="0" applyBorder="1"/>
    <xf numFmtId="43" fontId="6" fillId="0" borderId="4" xfId="1" applyFont="1" applyBorder="1"/>
    <xf numFmtId="164" fontId="3" fillId="0" borderId="2" xfId="0" applyNumberFormat="1" applyFont="1" applyBorder="1"/>
    <xf numFmtId="43" fontId="3" fillId="0" borderId="2" xfId="1" applyFont="1" applyBorder="1"/>
    <xf numFmtId="0" fontId="2" fillId="3" borderId="5" xfId="0" applyFont="1" applyFill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43" fontId="2" fillId="3" borderId="6" xfId="1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 readingOrder="1"/>
    </xf>
    <xf numFmtId="0" fontId="9" fillId="0" borderId="12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 readingOrder="1"/>
    </xf>
    <xf numFmtId="0" fontId="11" fillId="0" borderId="12" xfId="0" applyFont="1" applyBorder="1" applyAlignment="1">
      <alignment horizontal="center" vertical="top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2" fillId="0" borderId="12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556780</xdr:colOff>
      <xdr:row>0</xdr:row>
      <xdr:rowOff>0</xdr:rowOff>
    </xdr:from>
    <xdr:ext cx="2294659" cy="1392891"/>
    <xdr:pic>
      <xdr:nvPicPr>
        <xdr:cNvPr id="2" name="Imagen 1" descr="Página de inicio - Ministerio de la Presidencia">
          <a:extLst>
            <a:ext uri="{FF2B5EF4-FFF2-40B4-BE49-F238E27FC236}">
              <a16:creationId xmlns:a16="http://schemas.microsoft.com/office/drawing/2014/main" xmlns="" id="{FE5D53A4-2523-4223-A405-5F0219094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80" y="0"/>
          <a:ext cx="2294659" cy="1392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3417285</xdr:colOff>
      <xdr:row>85</xdr:row>
      <xdr:rowOff>89138</xdr:rowOff>
    </xdr:from>
    <xdr:ext cx="12282156" cy="2639786"/>
    <xdr:pic>
      <xdr:nvPicPr>
        <xdr:cNvPr id="3" name="Imagen 2">
          <a:extLst>
            <a:ext uri="{FF2B5EF4-FFF2-40B4-BE49-F238E27FC236}">
              <a16:creationId xmlns:a16="http://schemas.microsoft.com/office/drawing/2014/main" xmlns="" id="{2413B7D2-305A-4772-925C-9E6942289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810" y="16281638"/>
          <a:ext cx="12282156" cy="2639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379269</xdr:colOff>
      <xdr:row>0</xdr:row>
      <xdr:rowOff>0</xdr:rowOff>
    </xdr:from>
    <xdr:ext cx="2693883" cy="1288117"/>
    <xdr:pic>
      <xdr:nvPicPr>
        <xdr:cNvPr id="4" name="Imagen 2">
          <a:extLst>
            <a:ext uri="{FF2B5EF4-FFF2-40B4-BE49-F238E27FC236}">
              <a16:creationId xmlns:a16="http://schemas.microsoft.com/office/drawing/2014/main" xmlns="" id="{F7D66BD6-AC61-4510-8876-BCECE877358F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237269" y="0"/>
          <a:ext cx="2693883" cy="1288117"/>
        </a:xfrm>
        <a:prstGeom prst="rect">
          <a:avLst/>
        </a:prstGeom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ET-DIAPE-16\Diape01\L-P-J\PORTAL%20TRANSPARENCIA%20ANUALES\2021\Plantillas%20Ejecuci&#243;n%20Presupuestaria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ennis%20Henriquez/Desktop/EJECUCION%20PRESUPUESTARIA%20a%20la%20fecha%20al%2029%20oc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"/>
      <sheetName val="Plantilla Ejecución "/>
    </sheetNames>
    <sheetDataSet>
      <sheetData sheetId="0" refreshError="1">
        <row r="9">
          <cell r="A9" t="str">
            <v>2.1 - REMUNERACIONES Y CONTRIBUCIONES</v>
          </cell>
          <cell r="B9">
            <v>96781600</v>
          </cell>
          <cell r="C9">
            <v>0</v>
          </cell>
        </row>
        <row r="10">
          <cell r="A10" t="str">
            <v>2.1.1 - REMUNERACIONES</v>
          </cell>
          <cell r="B10">
            <v>72884000</v>
          </cell>
          <cell r="C10">
            <v>0</v>
          </cell>
        </row>
        <row r="11">
          <cell r="A11" t="str">
            <v>2.1.2 - SOBRESUELDOS</v>
          </cell>
          <cell r="B11">
            <v>14057600</v>
          </cell>
          <cell r="C11">
            <v>0</v>
          </cell>
        </row>
        <row r="12">
          <cell r="A12" t="str">
            <v>2.1.3 - DIETAS Y GASTOS DE REPRESENTACIÓN</v>
          </cell>
          <cell r="B12">
            <v>0</v>
          </cell>
          <cell r="C12">
            <v>0</v>
          </cell>
        </row>
        <row r="13">
          <cell r="A13" t="str">
            <v>2.1.4 - GRATIFICACIONES Y BONIFICACIONES</v>
          </cell>
          <cell r="B13">
            <v>0</v>
          </cell>
          <cell r="C13">
            <v>0</v>
          </cell>
        </row>
        <row r="14">
          <cell r="A14" t="str">
            <v>2.1.5 - CONTRIBUCIONES A LA SEGURIDAD SOCIAL</v>
          </cell>
          <cell r="B14">
            <v>9840000</v>
          </cell>
          <cell r="C14">
            <v>0</v>
          </cell>
        </row>
        <row r="15">
          <cell r="A15" t="str">
            <v>2.2 - CONTRATACIÓN DE SERVICIOS</v>
          </cell>
          <cell r="B15">
            <v>23032400</v>
          </cell>
          <cell r="C15">
            <v>84443000</v>
          </cell>
        </row>
        <row r="16">
          <cell r="A16" t="str">
            <v>2.2.1 - SERVICIOS BÁSICOS</v>
          </cell>
          <cell r="B16">
            <v>3380400</v>
          </cell>
          <cell r="C16">
            <v>1162000</v>
          </cell>
        </row>
        <row r="17">
          <cell r="A17" t="str">
            <v>2.2.2 - PUBLICIDAD, IMPRESIÓN Y ENCUADERNACIÓN</v>
          </cell>
          <cell r="B17">
            <v>0</v>
          </cell>
          <cell r="C17">
            <v>0</v>
          </cell>
        </row>
        <row r="18">
          <cell r="A18" t="str">
            <v>2.2.3 - VIÁTICOS</v>
          </cell>
          <cell r="B18">
            <v>400000</v>
          </cell>
          <cell r="C18">
            <v>0</v>
          </cell>
        </row>
        <row r="19">
          <cell r="A19" t="str">
            <v>2.2.4 - TRANSPORTE Y ALMACENAJE</v>
          </cell>
          <cell r="B19">
            <v>0</v>
          </cell>
          <cell r="C19">
            <v>0</v>
          </cell>
        </row>
        <row r="20">
          <cell r="A20" t="str">
            <v>2.2.5 - ALQUILERES Y RENTAS</v>
          </cell>
          <cell r="B20">
            <v>2100000</v>
          </cell>
          <cell r="C20">
            <v>4730000</v>
          </cell>
        </row>
        <row r="21">
          <cell r="A21" t="str">
            <v>2.2.6 - SEGUROS</v>
          </cell>
          <cell r="B21">
            <v>1430000</v>
          </cell>
          <cell r="C21">
            <v>301000</v>
          </cell>
        </row>
        <row r="22">
          <cell r="A22" t="str">
            <v>2.2.7 - SERVICIOS DE CONSERVACIÓN, REPARACIONES MENORES E INSTALACIONES TEMPORALES</v>
          </cell>
          <cell r="B22">
            <v>480000</v>
          </cell>
          <cell r="C22">
            <v>50000</v>
          </cell>
        </row>
        <row r="23">
          <cell r="A23" t="str">
            <v>2.2.8 - OTROS SERVICIOS NO INCLUIDOS EN CONCEPTOS ANTERIORES</v>
          </cell>
          <cell r="B23">
            <v>15142000</v>
          </cell>
          <cell r="C23">
            <v>78000000</v>
          </cell>
        </row>
        <row r="24">
          <cell r="A24" t="str">
            <v>2.2.9 - OTRAS CONTRATACIONES DE SERVICIOS</v>
          </cell>
          <cell r="B24">
            <v>100000</v>
          </cell>
          <cell r="C24">
            <v>200000</v>
          </cell>
        </row>
        <row r="25">
          <cell r="A25" t="str">
            <v>2.3 - MATERIALES Y SUMINISTROS</v>
          </cell>
          <cell r="B25">
            <v>7407000</v>
          </cell>
          <cell r="C25">
            <v>1548000</v>
          </cell>
        </row>
        <row r="26">
          <cell r="A26" t="str">
            <v>2.3.1 - ALIMENTOS Y PRODUCTOS AGROFORESTALES</v>
          </cell>
          <cell r="B26">
            <v>50000</v>
          </cell>
          <cell r="C26">
            <v>50000</v>
          </cell>
        </row>
        <row r="27">
          <cell r="A27" t="str">
            <v>2.3.2 - TEXTILES Y VESTUARIOS</v>
          </cell>
          <cell r="B27">
            <v>0</v>
          </cell>
          <cell r="C27">
            <v>50000</v>
          </cell>
        </row>
        <row r="28">
          <cell r="A28" t="str">
            <v>2.3.3 - PRODUCTOS DE PAPEL, CARTÓN E IMPRESOS</v>
          </cell>
          <cell r="B28">
            <v>375000</v>
          </cell>
          <cell r="C28">
            <v>20000</v>
          </cell>
        </row>
        <row r="29">
          <cell r="A29" t="str">
            <v>2.3.4 - PRODUCTOS FARMACÉUTICOS</v>
          </cell>
          <cell r="B29">
            <v>780000</v>
          </cell>
          <cell r="C29">
            <v>0</v>
          </cell>
        </row>
        <row r="30">
          <cell r="A30" t="str">
            <v>2.3.5 - PRODUCTOS DE CUERO, CAUCHO Y PLÁSTICO</v>
          </cell>
          <cell r="B30">
            <v>120000</v>
          </cell>
          <cell r="C30">
            <v>25000</v>
          </cell>
        </row>
        <row r="31">
          <cell r="A31" t="str">
            <v>2.3.6 - PRODUCTOS DE MINERALES, METÁLICOS Y NO METÁLICOS</v>
          </cell>
          <cell r="B31">
            <v>0</v>
          </cell>
          <cell r="C31">
            <v>15000</v>
          </cell>
        </row>
        <row r="32">
          <cell r="A32" t="str">
            <v>2.3.7 - COMBUSTIBLES, LUBRICANTES, PRODUCTOS QUÍMICOS Y CONEXOS</v>
          </cell>
          <cell r="B32">
            <v>946800</v>
          </cell>
          <cell r="C32">
            <v>0</v>
          </cell>
        </row>
        <row r="33">
          <cell r="A33" t="str">
            <v>2.3.8 - GASTOS QUE SE ASIGNARÁN DURANTE EL EJERCICIO (ART. 32 Y 33 LEY 423-06)</v>
          </cell>
          <cell r="B33">
            <v>0</v>
          </cell>
          <cell r="C33">
            <v>0</v>
          </cell>
        </row>
        <row r="34">
          <cell r="A34" t="str">
            <v>2.3.9 - PRODUCTOS Y ÚTILES VARIOS</v>
          </cell>
          <cell r="B34">
            <v>5135200</v>
          </cell>
          <cell r="C34">
            <v>1388000</v>
          </cell>
        </row>
        <row r="35">
          <cell r="A35" t="str">
            <v>2.4 - TRANSFERENCIAS CORRIENTES</v>
          </cell>
          <cell r="B35">
            <v>0</v>
          </cell>
          <cell r="C35">
            <v>0</v>
          </cell>
        </row>
        <row r="36">
          <cell r="A36" t="str">
            <v>2.4.1 - TRANSFERENCIAS CORRIENTES AL SECTOR PRIVADO</v>
          </cell>
          <cell r="B36">
            <v>0</v>
          </cell>
          <cell r="C36">
            <v>0</v>
          </cell>
        </row>
        <row r="37">
          <cell r="A37" t="str">
            <v>2.4.2 - TRANSFERENCIAS CORRIENTES AL  GOBIERNO GENERAL NACIONAL</v>
          </cell>
          <cell r="B37">
            <v>0</v>
          </cell>
          <cell r="C37">
            <v>0</v>
          </cell>
        </row>
        <row r="38">
          <cell r="A38" t="str">
            <v>2.4.3 - TRANSFERENCIAS CORRIENTES A GOBIERNOS GENERALES LOCALES</v>
          </cell>
          <cell r="B38">
            <v>0</v>
          </cell>
          <cell r="C38">
            <v>0</v>
          </cell>
        </row>
        <row r="39">
          <cell r="A39" t="str">
            <v>2.4.4 - TRANSFERENCIAS CORRIENTES A EMPRESAS PÚBLICAS NO FINANCIERAS</v>
          </cell>
          <cell r="B39">
            <v>0</v>
          </cell>
          <cell r="C39">
            <v>0</v>
          </cell>
        </row>
        <row r="40">
          <cell r="A40" t="str">
            <v>2.4.5 - TRANSFERENCIAS CORRIENTES A INSTITUCIONES PÚBLICAS FINANCIERAS</v>
          </cell>
          <cell r="B40">
            <v>0</v>
          </cell>
          <cell r="C40">
            <v>0</v>
          </cell>
        </row>
        <row r="41">
          <cell r="A41" t="str">
            <v>2.4.7 - TRANSFERENCIAS CORRIENTES AL SECTOR EXTERNO</v>
          </cell>
          <cell r="B41">
            <v>0</v>
          </cell>
          <cell r="C41">
            <v>0</v>
          </cell>
        </row>
        <row r="42">
          <cell r="A42" t="str">
            <v>2.4.9 - TRANSFERENCIAS CORRIENTES A OTRAS INSTITUCIONES PÚBLICAS</v>
          </cell>
          <cell r="B42">
            <v>0</v>
          </cell>
          <cell r="C42">
            <v>0</v>
          </cell>
        </row>
        <row r="43">
          <cell r="A43" t="str">
            <v>2.5 - TRANSFERENCIAS DE CAPITAL</v>
          </cell>
          <cell r="B43">
            <v>0</v>
          </cell>
          <cell r="C43">
            <v>0</v>
          </cell>
        </row>
        <row r="44">
          <cell r="A44" t="str">
            <v>2.5.1 - TRANSFERENCIAS DE CAPITAL AL SECTOR PRIVADO</v>
          </cell>
          <cell r="B44">
            <v>0</v>
          </cell>
          <cell r="C44">
            <v>0</v>
          </cell>
        </row>
        <row r="45">
          <cell r="A45" t="str">
            <v>2.5.2 - TRANSFERENCIAS DE CAPITAL AL GOBIERNO GENERAL  NACIONAL</v>
          </cell>
          <cell r="B45">
            <v>0</v>
          </cell>
          <cell r="C45">
            <v>0</v>
          </cell>
        </row>
        <row r="46">
          <cell r="A46" t="str">
            <v>2.5.3 - TRANSFERENCIAS DE CAPITAL A GOBIERNOS GENERALES LOCALES</v>
          </cell>
          <cell r="B46">
            <v>0</v>
          </cell>
          <cell r="C46">
            <v>0</v>
          </cell>
        </row>
        <row r="47">
          <cell r="A47" t="str">
            <v>2.5.4 - TRANSFERENCIAS DE CAPITAL  A EMPRESAS PÚBLICAS NO FINANCIERAS</v>
          </cell>
          <cell r="B47">
            <v>0</v>
          </cell>
          <cell r="C47">
            <v>0</v>
          </cell>
        </row>
        <row r="48">
          <cell r="A48" t="str">
            <v>2.5.5 - TRANSFERENCIAS DE CAPITAL A INSTITUCIONES PÚBLICAS FINANCIERAS</v>
          </cell>
          <cell r="B48">
            <v>0</v>
          </cell>
          <cell r="C48">
            <v>0</v>
          </cell>
        </row>
        <row r="49">
          <cell r="A49" t="str">
            <v>2.5.6 - TRANSFERENCIAS DE CAPITAL AL SECTOR EXTERNO</v>
          </cell>
          <cell r="B49">
            <v>0</v>
          </cell>
          <cell r="C49">
            <v>0</v>
          </cell>
        </row>
        <row r="50">
          <cell r="A50" t="str">
            <v>2.5.9 - TRANSFERENCIAS DE CAPITAL A OTRAS INSTITUCIONES PÚBLICAS</v>
          </cell>
          <cell r="B50">
            <v>0</v>
          </cell>
          <cell r="C50">
            <v>0</v>
          </cell>
        </row>
        <row r="51">
          <cell r="A51" t="str">
            <v>2.6 - BIENES MUEBLES, INMUEBLES E INTANGIBLES</v>
          </cell>
          <cell r="B51">
            <v>12822599</v>
          </cell>
          <cell r="C51">
            <v>3600000</v>
          </cell>
        </row>
        <row r="52">
          <cell r="A52" t="str">
            <v>2.6.1 - MOBILIARIO Y EQUIPO</v>
          </cell>
          <cell r="B52">
            <v>1277416</v>
          </cell>
          <cell r="C52">
            <v>3600000</v>
          </cell>
        </row>
        <row r="53">
          <cell r="A53" t="str">
            <v>2.6.2 - MOBILIARIO Y EQUIPO EDUCACIONAL Y RECREATIVO</v>
          </cell>
          <cell r="B53">
            <v>0</v>
          </cell>
          <cell r="C53">
            <v>0</v>
          </cell>
        </row>
        <row r="54">
          <cell r="A54" t="str">
            <v>2.6.3 - EQUIPO E INSTRUMENTAL, CIENTÍFICO Y LABORATORIO</v>
          </cell>
          <cell r="B54">
            <v>0</v>
          </cell>
          <cell r="C54">
            <v>0</v>
          </cell>
        </row>
        <row r="55">
          <cell r="A55" t="str">
            <v>2.6.4 - VEHÍCULOS Y EQUIPO DE TRANSPORTE, TRACCIÓN Y ELEVACIÓN</v>
          </cell>
          <cell r="B55">
            <v>5000000</v>
          </cell>
          <cell r="C55">
            <v>0</v>
          </cell>
        </row>
        <row r="56">
          <cell r="A56" t="str">
            <v>2.6.5 - MAQUINARIA, OTROS EQUIPOS Y HERRAMIENTAS</v>
          </cell>
          <cell r="B56">
            <v>0</v>
          </cell>
          <cell r="C56">
            <v>0</v>
          </cell>
        </row>
        <row r="57">
          <cell r="A57" t="str">
            <v>2.6.6 - EQUIPOS DE DEFENSA Y SEGURIDAD</v>
          </cell>
          <cell r="B57">
            <v>0</v>
          </cell>
          <cell r="C57">
            <v>0</v>
          </cell>
        </row>
        <row r="58">
          <cell r="A58" t="str">
            <v>2.6.7 - ACTIVOS BIÓLOGICOS CULTIVABLES</v>
          </cell>
          <cell r="B58">
            <v>0</v>
          </cell>
          <cell r="C58">
            <v>0</v>
          </cell>
        </row>
        <row r="59">
          <cell r="A59" t="str">
            <v>2.6.8 - BIENES INTANGIBLES</v>
          </cell>
          <cell r="B59">
            <v>6545183</v>
          </cell>
          <cell r="C59">
            <v>0</v>
          </cell>
        </row>
        <row r="60">
          <cell r="A60" t="str">
            <v>2.6.9 - EDIFICIOS, ESTRUCTURAS, TIERRAS, TERRENOS Y OBJETOS DE VALOR</v>
          </cell>
          <cell r="B60">
            <v>0</v>
          </cell>
          <cell r="C60">
            <v>0</v>
          </cell>
        </row>
        <row r="61">
          <cell r="A61" t="str">
            <v>2.7 - OBRAS</v>
          </cell>
          <cell r="B61">
            <v>0</v>
          </cell>
          <cell r="C61">
            <v>0</v>
          </cell>
        </row>
        <row r="62">
          <cell r="A62" t="str">
            <v>2.7.1 - OBRAS EN EDIFICACIONES</v>
          </cell>
          <cell r="B62">
            <v>0</v>
          </cell>
          <cell r="C62">
            <v>0</v>
          </cell>
        </row>
        <row r="63">
          <cell r="A63" t="str">
            <v>2.7.2 - INFRAESTRUCTURA</v>
          </cell>
          <cell r="B63">
            <v>0</v>
          </cell>
          <cell r="C63">
            <v>0</v>
          </cell>
        </row>
        <row r="64">
          <cell r="A64" t="str">
            <v>2.7.3 - CONSTRUCCIONES EN BIENES CONCESIONADOS</v>
          </cell>
          <cell r="B64">
            <v>0</v>
          </cell>
          <cell r="C64">
            <v>0</v>
          </cell>
        </row>
        <row r="65">
          <cell r="A65" t="str">
            <v>2.7.4 - GASTOS QUE SE ASIGNARÁN DURANTE EL EJERCICIO PARA INVERSIÓN (ART. 32 Y 33 LEY 423-06)</v>
          </cell>
          <cell r="B65">
            <v>0</v>
          </cell>
          <cell r="C65">
            <v>0</v>
          </cell>
        </row>
        <row r="66">
          <cell r="A66" t="str">
            <v>2.8 - ADQUISICION DE ACTIVOS FINANCIEROS CON FINES DE POLÍTICA</v>
          </cell>
          <cell r="B66">
            <v>0</v>
          </cell>
          <cell r="C66">
            <v>0</v>
          </cell>
        </row>
        <row r="67">
          <cell r="A67" t="str">
            <v>2.8.1 - CONCESIÓN DE PRESTAMOS</v>
          </cell>
          <cell r="B67">
            <v>0</v>
          </cell>
          <cell r="C67">
            <v>0</v>
          </cell>
        </row>
        <row r="68">
          <cell r="A68" t="str">
            <v>2.8.2 - ADQUISICIÓN DE TÍTULOS VALORES REPRESENTATIVOS DE DEUDA</v>
          </cell>
          <cell r="B68">
            <v>0</v>
          </cell>
          <cell r="C68">
            <v>0</v>
          </cell>
        </row>
        <row r="69">
          <cell r="A69" t="str">
            <v>2.9 - GASTOS FINANCIEROS</v>
          </cell>
          <cell r="B69">
            <v>0</v>
          </cell>
          <cell r="C69">
            <v>0</v>
          </cell>
        </row>
        <row r="70">
          <cell r="A70" t="str">
            <v>2.9.1 - INTERESES DE LA DEUDA PÚBLICA INTERNA</v>
          </cell>
          <cell r="B70">
            <v>0</v>
          </cell>
          <cell r="C70">
            <v>0</v>
          </cell>
        </row>
        <row r="71">
          <cell r="A71" t="str">
            <v>2.9.2 - INTERESES DE LA DEUDA PUBLICA EXTERNA</v>
          </cell>
          <cell r="B71">
            <v>0</v>
          </cell>
          <cell r="C71">
            <v>0</v>
          </cell>
        </row>
        <row r="72">
          <cell r="A72" t="str">
            <v>2.9.4 - COMISIONES Y OTROS GASTOS BANCARIOS DE LA DEUDA PÚBLICA</v>
          </cell>
          <cell r="B72">
            <v>0</v>
          </cell>
          <cell r="C72">
            <v>0</v>
          </cell>
        </row>
        <row r="73">
          <cell r="A73" t="str">
            <v>Total Gastos</v>
          </cell>
          <cell r="B73">
            <v>140043599</v>
          </cell>
          <cell r="C73">
            <v>89591000</v>
          </cell>
        </row>
        <row r="74">
          <cell r="A74">
            <v>0</v>
          </cell>
          <cell r="B74">
            <v>0</v>
          </cell>
        </row>
        <row r="75">
          <cell r="A75" t="str">
            <v>4 - APLICACIONES FINANCIERAS</v>
          </cell>
          <cell r="B75">
            <v>0</v>
          </cell>
        </row>
        <row r="76">
          <cell r="A76" t="str">
            <v>4.1 - INCREMENTO DE ACTIVOS FINANCIEROS</v>
          </cell>
          <cell r="B76">
            <v>0</v>
          </cell>
        </row>
        <row r="77">
          <cell r="A77" t="str">
            <v>4.1.1 - INCREMENTO DE ACTIVOS FINANCIEROS CORRIENTES</v>
          </cell>
          <cell r="B77">
            <v>0</v>
          </cell>
        </row>
        <row r="78">
          <cell r="A78" t="str">
            <v>4.1.2 - INCREMENTO DE ACTIVOS FINANCIEROS NO CORRIENTES</v>
          </cell>
          <cell r="B78">
            <v>0</v>
          </cell>
        </row>
        <row r="79">
          <cell r="A79" t="str">
            <v>4.2 - DISMINUCIÓN DE PASIVOS</v>
          </cell>
          <cell r="B79">
            <v>0</v>
          </cell>
        </row>
        <row r="80">
          <cell r="A80" t="str">
            <v>4.2.1 - DISMINUCIÓN DE PASIVOS CORRIENTES</v>
          </cell>
          <cell r="B80">
            <v>0</v>
          </cell>
        </row>
        <row r="81">
          <cell r="A81" t="str">
            <v>4.2.2 - DISMINUCIÓN DE PASIVOS NO CORRIENTES</v>
          </cell>
          <cell r="B81">
            <v>0</v>
          </cell>
        </row>
        <row r="82">
          <cell r="A82" t="str">
            <v>4.3 - DISMINUCIÓN DE FONDOS DE TERCEROS</v>
          </cell>
          <cell r="B82">
            <v>0</v>
          </cell>
        </row>
        <row r="83">
          <cell r="A83" t="str">
            <v>4.3.5 - DISMINUCIÓN DEPÓSITOS FONDOS DE TERCEROS</v>
          </cell>
          <cell r="B83">
            <v>0</v>
          </cell>
        </row>
        <row r="84">
          <cell r="A84" t="str">
            <v>TOTAL APLICACIONES FINANCIERAS</v>
          </cell>
          <cell r="B84">
            <v>0</v>
          </cell>
          <cell r="C84">
            <v>0</v>
          </cell>
        </row>
        <row r="86">
          <cell r="A86" t="str">
            <v>TOTAL GASTOS Y APLICACIONES FINANCIERAS</v>
          </cell>
          <cell r="B86">
            <v>140043599</v>
          </cell>
          <cell r="C86">
            <v>89591000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 x etapas del gasto res"/>
      <sheetName val="Ejec x etapas del gasto det"/>
      <sheetName val="Ejec x etapas del gasto 01y02"/>
      <sheetName val="ACT. 0001"/>
      <sheetName val="ACT. 0002"/>
      <sheetName val="ACT. 0003 DIPP"/>
      <sheetName val="SIGEF 29 oct (2)"/>
    </sheetNames>
    <sheetDataSet>
      <sheetData sheetId="0" refreshError="1"/>
      <sheetData sheetId="1" refreshError="1">
        <row r="22">
          <cell r="F22">
            <v>234184951.47999999</v>
          </cell>
        </row>
        <row r="28">
          <cell r="F2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3"/>
  <sheetViews>
    <sheetView tabSelected="1" zoomScale="85" zoomScaleNormal="85" workbookViewId="0">
      <selection activeCell="A5" sqref="A5:O5"/>
    </sheetView>
  </sheetViews>
  <sheetFormatPr baseColWidth="10" defaultColWidth="11.42578125" defaultRowHeight="15" x14ac:dyDescent="0.25"/>
  <cols>
    <col min="1" max="1" width="56" customWidth="1"/>
    <col min="2" max="2" width="13.85546875" customWidth="1"/>
    <col min="3" max="3" width="18.7109375" customWidth="1"/>
    <col min="4" max="5" width="16.28515625" style="1" bestFit="1" customWidth="1"/>
    <col min="6" max="6" width="17" style="1" bestFit="1" customWidth="1"/>
    <col min="7" max="7" width="16.7109375" style="1" bestFit="1" customWidth="1"/>
    <col min="8" max="8" width="16.28515625" style="1" bestFit="1" customWidth="1"/>
    <col min="9" max="9" width="17.5703125" style="1" bestFit="1" customWidth="1"/>
    <col min="10" max="10" width="17.28515625" style="1" bestFit="1" customWidth="1"/>
    <col min="11" max="11" width="17" style="1" bestFit="1" customWidth="1"/>
    <col min="12" max="12" width="16.28515625" bestFit="1" customWidth="1"/>
    <col min="13" max="13" width="18" bestFit="1" customWidth="1"/>
    <col min="14" max="14" width="16.42578125" hidden="1" customWidth="1"/>
    <col min="15" max="15" width="19.140625" bestFit="1" customWidth="1"/>
  </cols>
  <sheetData>
    <row r="2" spans="1:16" ht="28.5" customHeight="1" x14ac:dyDescent="0.25">
      <c r="A2" s="44" t="s">
        <v>95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ht="21" customHeight="1" x14ac:dyDescent="0.25">
      <c r="A3" s="42" t="s">
        <v>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6" ht="15.75" x14ac:dyDescent="0.25">
      <c r="A4" s="40" t="s">
        <v>93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 ht="15.75" customHeight="1" x14ac:dyDescent="0.25">
      <c r="A5" s="38" t="s">
        <v>92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5.75" customHeight="1" x14ac:dyDescent="0.25">
      <c r="A6" s="37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6" ht="25.5" customHeight="1" x14ac:dyDescent="0.25">
      <c r="A7" s="31" t="s">
        <v>90</v>
      </c>
      <c r="B7" s="36" t="s">
        <v>89</v>
      </c>
      <c r="C7" s="36" t="s">
        <v>88</v>
      </c>
      <c r="D7" s="35" t="s">
        <v>87</v>
      </c>
      <c r="E7" s="34"/>
      <c r="F7" s="34"/>
      <c r="G7" s="34"/>
      <c r="H7" s="34"/>
      <c r="I7" s="34"/>
      <c r="J7" s="34"/>
      <c r="K7" s="34"/>
      <c r="L7" s="34"/>
      <c r="M7" s="34"/>
      <c r="N7" s="33"/>
      <c r="O7" s="32"/>
    </row>
    <row r="8" spans="1:16" x14ac:dyDescent="0.25">
      <c r="A8" s="31"/>
      <c r="B8" s="30"/>
      <c r="C8" s="30"/>
      <c r="D8" s="28" t="s">
        <v>86</v>
      </c>
      <c r="E8" s="28" t="s">
        <v>85</v>
      </c>
      <c r="F8" s="28" t="s">
        <v>84</v>
      </c>
      <c r="G8" s="28" t="s">
        <v>83</v>
      </c>
      <c r="H8" s="29" t="s">
        <v>82</v>
      </c>
      <c r="I8" s="28" t="s">
        <v>81</v>
      </c>
      <c r="J8" s="29" t="s">
        <v>80</v>
      </c>
      <c r="K8" s="28" t="s">
        <v>79</v>
      </c>
      <c r="L8" s="28" t="s">
        <v>78</v>
      </c>
      <c r="M8" s="28" t="s">
        <v>77</v>
      </c>
      <c r="N8" s="28" t="s">
        <v>76</v>
      </c>
      <c r="O8" s="27" t="s">
        <v>75</v>
      </c>
    </row>
    <row r="9" spans="1:16" x14ac:dyDescent="0.25">
      <c r="A9" s="19" t="s">
        <v>74</v>
      </c>
      <c r="B9" s="25"/>
      <c r="C9" s="25"/>
      <c r="D9" s="26"/>
      <c r="E9" s="26"/>
      <c r="F9" s="26"/>
      <c r="G9" s="26"/>
      <c r="H9" s="26"/>
      <c r="I9" s="26"/>
      <c r="J9" s="26"/>
      <c r="K9" s="26"/>
      <c r="L9" s="25"/>
      <c r="M9" s="25"/>
      <c r="N9" s="25"/>
      <c r="O9" s="25"/>
    </row>
    <row r="10" spans="1:16" s="11" customFormat="1" x14ac:dyDescent="0.25">
      <c r="A10" s="15" t="s">
        <v>73</v>
      </c>
      <c r="B10" s="13">
        <f>B11+B12+B13+B14+B15</f>
        <v>0</v>
      </c>
      <c r="C10" s="13">
        <f>C11+C12+C13+C14+C15</f>
        <v>290694128.12</v>
      </c>
      <c r="D10" s="13">
        <f>D11+D12+D13+D14+D15</f>
        <v>12756709.52</v>
      </c>
      <c r="E10" s="13">
        <f>E11+E12+E13+E14+E15</f>
        <v>16084578.23</v>
      </c>
      <c r="F10" s="13">
        <f>F11+F12+F13+F14+F15</f>
        <v>17061454.850000001</v>
      </c>
      <c r="G10" s="13">
        <f>G11+G12+G13+G14+G15</f>
        <v>16113951.140000001</v>
      </c>
      <c r="H10" s="13">
        <f>H11+H12+H13+H14+H15</f>
        <v>16922954.030000001</v>
      </c>
      <c r="I10" s="13">
        <f>I11+I12+I13+I14+I15</f>
        <v>19944707.689999998</v>
      </c>
      <c r="J10" s="13">
        <f>J11+J12+J13+J14+J15</f>
        <v>17148261.640000001</v>
      </c>
      <c r="K10" s="13">
        <f>K11+K12+K13+K14+K15</f>
        <v>19982139.550000001</v>
      </c>
      <c r="L10" s="13">
        <f>L11+L12+L13+L14+L15</f>
        <v>17577143.91</v>
      </c>
      <c r="M10" s="13">
        <f>M11+M12+M13+M14+M15</f>
        <v>26199438.899999999</v>
      </c>
      <c r="N10" s="12"/>
      <c r="O10" s="22">
        <f>SUM(D10:M10)</f>
        <v>179791339.46000001</v>
      </c>
    </row>
    <row r="11" spans="1:16" x14ac:dyDescent="0.25">
      <c r="A11" s="10" t="s">
        <v>72</v>
      </c>
      <c r="B11" s="9">
        <v>0</v>
      </c>
      <c r="C11" s="16">
        <v>234184951.47999999</v>
      </c>
      <c r="D11" s="8">
        <v>10437750</v>
      </c>
      <c r="E11" s="8">
        <v>13686938.210000001</v>
      </c>
      <c r="F11" s="8">
        <v>14073487.33</v>
      </c>
      <c r="G11" s="8">
        <v>13249750</v>
      </c>
      <c r="H11" s="8">
        <v>13712000.890000001</v>
      </c>
      <c r="I11" s="8">
        <v>16544705.949999999</v>
      </c>
      <c r="J11" s="8">
        <v>14052414.140000001</v>
      </c>
      <c r="K11" s="8">
        <v>16715463.529999999</v>
      </c>
      <c r="L11" s="8">
        <v>14384416.67</v>
      </c>
      <c r="M11" s="8">
        <v>23153423.829999998</v>
      </c>
      <c r="N11" s="7"/>
      <c r="O11" s="6">
        <f>SUM(D11:M11)</f>
        <v>150010350.55000001</v>
      </c>
    </row>
    <row r="12" spans="1:16" x14ac:dyDescent="0.25">
      <c r="A12" s="10" t="s">
        <v>71</v>
      </c>
      <c r="B12" s="9">
        <v>0</v>
      </c>
      <c r="C12" s="16">
        <v>26588429.800000001</v>
      </c>
      <c r="D12" s="8">
        <v>853000</v>
      </c>
      <c r="E12" s="24">
        <v>853000</v>
      </c>
      <c r="F12" s="8">
        <v>1031500</v>
      </c>
      <c r="G12" s="8">
        <v>1094000</v>
      </c>
      <c r="H12" s="8">
        <v>1272500</v>
      </c>
      <c r="I12" s="8">
        <v>1141500</v>
      </c>
      <c r="J12" s="8">
        <v>1104000</v>
      </c>
      <c r="K12" s="8">
        <v>1119000</v>
      </c>
      <c r="L12" s="8">
        <v>1094000</v>
      </c>
      <c r="M12" s="8">
        <v>943000.01</v>
      </c>
      <c r="N12" s="7"/>
      <c r="O12" s="6">
        <f>SUM(D12:M12)</f>
        <v>10505500.01</v>
      </c>
    </row>
    <row r="13" spans="1:16" x14ac:dyDescent="0.25">
      <c r="A13" s="10" t="s">
        <v>70</v>
      </c>
      <c r="B13" s="9">
        <f>IFERROR(VLOOKUP(A13,'[1]Plantilla Presupuesto'!$A$9:$C$86,2,0),0)</f>
        <v>0</v>
      </c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7"/>
      <c r="O13" s="6">
        <f>SUM(D13:M13)</f>
        <v>0</v>
      </c>
      <c r="P13" s="23"/>
    </row>
    <row r="14" spans="1:16" x14ac:dyDescent="0.25">
      <c r="A14" s="10" t="s">
        <v>69</v>
      </c>
      <c r="B14" s="9"/>
      <c r="C14" s="9">
        <f>'[2]Ejec x etapas del gasto det'!$F$28</f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7"/>
      <c r="O14" s="6">
        <f>SUM(D14:M14)</f>
        <v>0</v>
      </c>
    </row>
    <row r="15" spans="1:16" x14ac:dyDescent="0.25">
      <c r="A15" s="10" t="s">
        <v>68</v>
      </c>
      <c r="B15" s="9">
        <v>0</v>
      </c>
      <c r="C15" s="16">
        <v>29920746.84</v>
      </c>
      <c r="D15" s="8">
        <v>1465959.52</v>
      </c>
      <c r="E15" s="8">
        <v>1544640.02</v>
      </c>
      <c r="F15" s="8">
        <v>1956467.52</v>
      </c>
      <c r="G15" s="8">
        <v>1770201.14</v>
      </c>
      <c r="H15" s="8">
        <v>1938453.14</v>
      </c>
      <c r="I15" s="8">
        <v>2258501.7400000002</v>
      </c>
      <c r="J15" s="8">
        <v>1991847.5</v>
      </c>
      <c r="K15" s="8">
        <v>2147676.02</v>
      </c>
      <c r="L15" s="8">
        <v>2098727.2400000002</v>
      </c>
      <c r="M15" s="8">
        <v>2103015.06</v>
      </c>
      <c r="N15" s="7"/>
      <c r="O15" s="6">
        <f>SUM(D15:M15)</f>
        <v>19275488.899999999</v>
      </c>
    </row>
    <row r="16" spans="1:16" s="11" customFormat="1" x14ac:dyDescent="0.25">
      <c r="A16" s="15" t="s">
        <v>67</v>
      </c>
      <c r="B16" s="13">
        <f>B17+B18+B19+B20+B21+B22+B23+B24+B25</f>
        <v>0</v>
      </c>
      <c r="C16" s="13">
        <f>C17+C18+C19+C20+C21+C22+C23+C24+C25</f>
        <v>1487519574.3599999</v>
      </c>
      <c r="D16" s="13">
        <f>D17+D18+D19+D20+D21+D22+D23+D24+D25</f>
        <v>0</v>
      </c>
      <c r="E16" s="13">
        <f>E17+E18+E19+E20+E21+E22+E23+E24+E25</f>
        <v>19838534.270000003</v>
      </c>
      <c r="F16" s="13">
        <f>F17+F18+F19+F20+F21+F22+F23+F24+F25</f>
        <v>121966202.15000001</v>
      </c>
      <c r="G16" s="13">
        <f>G17+G18+G19+G20+G21+G22+G23+G24+G25</f>
        <v>77247967.020000011</v>
      </c>
      <c r="H16" s="13">
        <f>H17+H18+H19+H20+H21+H22+H23+H24+H25</f>
        <v>67464181.790000007</v>
      </c>
      <c r="I16" s="13">
        <f>I17+I18+I19+I20+I21+I22+I23+I24+I25</f>
        <v>159858692.98999998</v>
      </c>
      <c r="J16" s="13">
        <f>J17+J18+J19+J20+J21+J22+J23+J24+J25</f>
        <v>170057186.04000005</v>
      </c>
      <c r="K16" s="13">
        <f>K17+K18+K19+K20+K21+K22+K23+K24+K25</f>
        <v>162819179.02000001</v>
      </c>
      <c r="L16" s="13">
        <f>L17+L18+L19+L20+L21+L22+L23+L24+L25</f>
        <v>92124423.379999995</v>
      </c>
      <c r="M16" s="13">
        <f>M17+M18+M19+M20+M21+M22+M23+M24+M25</f>
        <v>223839306.41999999</v>
      </c>
      <c r="N16" s="12"/>
      <c r="O16" s="22">
        <f>SUM(D16:M16)</f>
        <v>1095215673.0800002</v>
      </c>
    </row>
    <row r="17" spans="1:15" x14ac:dyDescent="0.25">
      <c r="A17" s="10" t="s">
        <v>66</v>
      </c>
      <c r="B17" s="9">
        <v>0</v>
      </c>
      <c r="C17" s="16">
        <v>12081828</v>
      </c>
      <c r="D17" s="8"/>
      <c r="E17" s="8">
        <v>1801248.23</v>
      </c>
      <c r="F17" s="8">
        <v>1288061.68</v>
      </c>
      <c r="G17" s="8">
        <v>204121.42</v>
      </c>
      <c r="H17" s="8">
        <v>1931562.74</v>
      </c>
      <c r="I17" s="8">
        <v>721977.69</v>
      </c>
      <c r="J17" s="8">
        <v>1102509</v>
      </c>
      <c r="K17" s="8">
        <v>1070043.8600000001</v>
      </c>
      <c r="L17" s="8">
        <v>1184010.3899999999</v>
      </c>
      <c r="M17" s="8">
        <v>1524863.92</v>
      </c>
      <c r="N17" s="7"/>
      <c r="O17" s="6">
        <f>SUM(D17:M17)</f>
        <v>10828398.93</v>
      </c>
    </row>
    <row r="18" spans="1:15" x14ac:dyDescent="0.25">
      <c r="A18" s="10" t="s">
        <v>65</v>
      </c>
      <c r="B18" s="9">
        <v>0</v>
      </c>
      <c r="C18" s="16">
        <v>1354353402.6900001</v>
      </c>
      <c r="D18" s="8">
        <v>0</v>
      </c>
      <c r="E18" s="8">
        <v>17288695.350000001</v>
      </c>
      <c r="F18" s="8">
        <v>110381571.88</v>
      </c>
      <c r="G18" s="8">
        <v>75704046.469999999</v>
      </c>
      <c r="H18" s="8">
        <v>55325137.310000002</v>
      </c>
      <c r="I18" s="8">
        <v>147238443.81999999</v>
      </c>
      <c r="J18" s="8">
        <v>165515272.83000001</v>
      </c>
      <c r="K18" s="8">
        <v>159941392.63999999</v>
      </c>
      <c r="L18" s="8">
        <v>36281932.189999998</v>
      </c>
      <c r="M18" s="8">
        <v>219473503.40000001</v>
      </c>
      <c r="N18" s="7"/>
      <c r="O18" s="6">
        <f>SUM(D18:M18)</f>
        <v>987149995.88999999</v>
      </c>
    </row>
    <row r="19" spans="1:15" x14ac:dyDescent="0.25">
      <c r="A19" s="10" t="s">
        <v>64</v>
      </c>
      <c r="B19" s="9">
        <v>0</v>
      </c>
      <c r="C19" s="16">
        <v>3530200</v>
      </c>
      <c r="D19" s="8"/>
      <c r="E19" s="8"/>
      <c r="F19" s="8"/>
      <c r="G19" s="8"/>
      <c r="H19" s="8"/>
      <c r="I19" s="8">
        <v>592100</v>
      </c>
      <c r="J19" s="8">
        <v>1357427.5</v>
      </c>
      <c r="K19" s="8"/>
      <c r="L19" s="8"/>
      <c r="M19" s="8">
        <v>859542.5</v>
      </c>
      <c r="N19" s="7"/>
      <c r="O19" s="6">
        <f>SUM(D19:M19)</f>
        <v>2809070</v>
      </c>
    </row>
    <row r="20" spans="1:15" x14ac:dyDescent="0.25">
      <c r="A20" s="10" t="s">
        <v>63</v>
      </c>
      <c r="B20" s="9">
        <v>0</v>
      </c>
      <c r="C20" s="16">
        <v>400339</v>
      </c>
      <c r="D20" s="8"/>
      <c r="E20" s="8">
        <v>149355.54</v>
      </c>
      <c r="F20" s="8"/>
      <c r="G20" s="8"/>
      <c r="H20" s="8"/>
      <c r="I20" s="8">
        <v>2211</v>
      </c>
      <c r="J20" s="8">
        <v>96119.360000000001</v>
      </c>
      <c r="K20" s="8"/>
      <c r="L20" s="8"/>
      <c r="M20" s="8">
        <v>4239</v>
      </c>
      <c r="N20" s="7"/>
      <c r="O20" s="6">
        <f>SUM(D20:M20)</f>
        <v>251924.90000000002</v>
      </c>
    </row>
    <row r="21" spans="1:15" x14ac:dyDescent="0.25">
      <c r="A21" s="10" t="s">
        <v>62</v>
      </c>
      <c r="B21" s="9">
        <v>0</v>
      </c>
      <c r="C21" s="16">
        <v>4046400</v>
      </c>
      <c r="D21" s="8"/>
      <c r="E21" s="8"/>
      <c r="F21" s="8">
        <v>24190</v>
      </c>
      <c r="G21" s="8">
        <v>331020.90000000002</v>
      </c>
      <c r="H21" s="8">
        <v>198000</v>
      </c>
      <c r="I21" s="8">
        <v>263291.40000000002</v>
      </c>
      <c r="J21" s="8">
        <v>158076.15</v>
      </c>
      <c r="K21" s="8">
        <v>164550</v>
      </c>
      <c r="L21" s="8">
        <v>173228.9</v>
      </c>
      <c r="M21" s="8">
        <v>377208.17</v>
      </c>
      <c r="N21" s="7"/>
      <c r="O21" s="6">
        <f>SUM(D21:M21)</f>
        <v>1689565.52</v>
      </c>
    </row>
    <row r="22" spans="1:15" x14ac:dyDescent="0.25">
      <c r="A22" s="10" t="s">
        <v>61</v>
      </c>
      <c r="B22" s="9">
        <v>0</v>
      </c>
      <c r="C22" s="16">
        <v>9001700.5999999996</v>
      </c>
      <c r="D22" s="8"/>
      <c r="E22" s="8">
        <v>241740</v>
      </c>
      <c r="F22" s="8">
        <v>632547.67000000004</v>
      </c>
      <c r="G22" s="8">
        <v>451501</v>
      </c>
      <c r="H22" s="8">
        <v>423996</v>
      </c>
      <c r="I22" s="8">
        <v>765580.7</v>
      </c>
      <c r="J22" s="8">
        <v>740800.3</v>
      </c>
      <c r="K22" s="8">
        <v>579740</v>
      </c>
      <c r="L22" s="8">
        <v>563116.92000000004</v>
      </c>
      <c r="M22" s="8">
        <v>472414.62</v>
      </c>
      <c r="N22" s="7"/>
      <c r="O22" s="6">
        <f>SUM(D22:M22)</f>
        <v>4871437.21</v>
      </c>
    </row>
    <row r="23" spans="1:15" x14ac:dyDescent="0.25">
      <c r="A23" s="10" t="s">
        <v>60</v>
      </c>
      <c r="B23" s="9">
        <v>0</v>
      </c>
      <c r="C23" s="16">
        <f>2004165.33+1816500</f>
        <v>3820665.33</v>
      </c>
      <c r="D23" s="8"/>
      <c r="E23" s="8">
        <v>67495.14</v>
      </c>
      <c r="F23" s="8">
        <v>105030.92</v>
      </c>
      <c r="G23" s="8">
        <v>539931.23</v>
      </c>
      <c r="H23" s="8">
        <v>0</v>
      </c>
      <c r="I23" s="8">
        <v>102502.94</v>
      </c>
      <c r="J23" s="8">
        <v>477972.65</v>
      </c>
      <c r="K23" s="8">
        <v>201486.12</v>
      </c>
      <c r="L23" s="8">
        <v>114954.36</v>
      </c>
      <c r="M23" s="8">
        <v>34200.870000000003</v>
      </c>
      <c r="N23" s="7"/>
      <c r="O23" s="6">
        <f>SUM(D23:M23)</f>
        <v>1643574.2300000002</v>
      </c>
    </row>
    <row r="24" spans="1:15" x14ac:dyDescent="0.25">
      <c r="A24" s="10" t="s">
        <v>59</v>
      </c>
      <c r="B24" s="9">
        <v>0</v>
      </c>
      <c r="C24" s="16">
        <v>97555038.739999995</v>
      </c>
      <c r="D24" s="8"/>
      <c r="E24" s="8">
        <v>290000.01</v>
      </c>
      <c r="F24" s="8">
        <v>9534800</v>
      </c>
      <c r="G24" s="8">
        <v>0</v>
      </c>
      <c r="H24" s="8">
        <v>9585485.7400000002</v>
      </c>
      <c r="I24" s="8">
        <v>10081984.02</v>
      </c>
      <c r="J24" s="8">
        <v>577655.80000000005</v>
      </c>
      <c r="K24" s="8">
        <v>513064</v>
      </c>
      <c r="L24" s="8">
        <v>53395584.82</v>
      </c>
      <c r="M24" s="8">
        <v>619610.81000000006</v>
      </c>
      <c r="N24" s="7"/>
      <c r="O24" s="6">
        <f>SUM(D24:M24)</f>
        <v>84598185.200000003</v>
      </c>
    </row>
    <row r="25" spans="1:15" x14ac:dyDescent="0.25">
      <c r="A25" s="10" t="s">
        <v>58</v>
      </c>
      <c r="B25" s="9">
        <v>0</v>
      </c>
      <c r="C25" s="16">
        <v>2730000</v>
      </c>
      <c r="D25" s="8"/>
      <c r="E25" s="8"/>
      <c r="F25" s="8"/>
      <c r="G25" s="8">
        <v>17346</v>
      </c>
      <c r="H25" s="8"/>
      <c r="I25" s="8">
        <v>90601.42</v>
      </c>
      <c r="J25" s="8">
        <v>31352.45</v>
      </c>
      <c r="K25" s="8">
        <v>348902.40000000002</v>
      </c>
      <c r="L25" s="8">
        <v>411595.8</v>
      </c>
      <c r="M25" s="8">
        <v>473723.13</v>
      </c>
      <c r="N25" s="7"/>
      <c r="O25" s="6">
        <f>SUM(D25:M25)</f>
        <v>1373521.2000000002</v>
      </c>
    </row>
    <row r="26" spans="1:15" s="11" customFormat="1" x14ac:dyDescent="0.25">
      <c r="A26" s="15" t="s">
        <v>57</v>
      </c>
      <c r="B26" s="13">
        <f>B27+B28+B29+B30+B31+B32+B33+B34+B35</f>
        <v>0</v>
      </c>
      <c r="C26" s="13">
        <f>C27+C28+C29+C30+C31+C32+C33+C34+C35</f>
        <v>17513676.229999997</v>
      </c>
      <c r="D26" s="13">
        <f>D27+D28+D29+D30+D31+D32+D33+D34+D35</f>
        <v>0</v>
      </c>
      <c r="E26" s="13">
        <f>E27+E28+E29+E30+E31+E32+E33+E34+E35</f>
        <v>0</v>
      </c>
      <c r="F26" s="13">
        <f>F27+F28+F29+F30+F31+F32+F33+F34+F35</f>
        <v>139865.45000000001</v>
      </c>
      <c r="G26" s="13">
        <f>G27+G28+G29+G30+G31+G32+G33+G34+G35</f>
        <v>154986.66</v>
      </c>
      <c r="H26" s="13">
        <f>H27+H28+H29+H30+H31+H32+H33+H34+H35</f>
        <v>511974.81</v>
      </c>
      <c r="I26" s="13">
        <f>I27+I28+I29+I30+I31+I32+I33+I34+I35</f>
        <v>1407546.7</v>
      </c>
      <c r="J26" s="13">
        <f>J27+J28+J29+J30+J31+J32+J33+J34+J35</f>
        <v>1526231.9600000002</v>
      </c>
      <c r="K26" s="13">
        <f>K27+K28+K29+K30+K31+K32+K33+K34+K35</f>
        <v>281622.82</v>
      </c>
      <c r="L26" s="13">
        <f>L27+L28+L29+L30+L31+L32+L33+L34+L35</f>
        <v>381572.19000000006</v>
      </c>
      <c r="M26" s="13">
        <f>M27+M28+M29+M30+M31+M32+M33+M34+M35</f>
        <v>1102292.07</v>
      </c>
      <c r="N26" s="12"/>
      <c r="O26" s="22">
        <f>SUM(D26:M26)</f>
        <v>5506092.6600000001</v>
      </c>
    </row>
    <row r="27" spans="1:15" x14ac:dyDescent="0.25">
      <c r="A27" s="10" t="s">
        <v>56</v>
      </c>
      <c r="B27" s="9">
        <v>0</v>
      </c>
      <c r="C27" s="16">
        <v>725000</v>
      </c>
      <c r="D27" s="8"/>
      <c r="E27" s="8"/>
      <c r="F27" s="8"/>
      <c r="G27" s="8"/>
      <c r="H27" s="8">
        <v>19200</v>
      </c>
      <c r="I27" s="8">
        <v>251584.36</v>
      </c>
      <c r="J27" s="8">
        <v>295356.09000000003</v>
      </c>
      <c r="K27" s="8"/>
      <c r="L27" s="8"/>
      <c r="M27" s="8">
        <v>62592.07</v>
      </c>
      <c r="N27" s="7"/>
      <c r="O27" s="6">
        <f>SUM(D27:M27)</f>
        <v>628732.5199999999</v>
      </c>
    </row>
    <row r="28" spans="1:15" x14ac:dyDescent="0.25">
      <c r="A28" s="10" t="s">
        <v>55</v>
      </c>
      <c r="B28" s="9">
        <v>0</v>
      </c>
      <c r="C28" s="16">
        <v>512578.74</v>
      </c>
      <c r="D28" s="8"/>
      <c r="E28" s="8"/>
      <c r="F28" s="8"/>
      <c r="G28" s="8"/>
      <c r="H28" s="8"/>
      <c r="I28" s="8"/>
      <c r="J28" s="8"/>
      <c r="K28" s="8"/>
      <c r="L28" s="8"/>
      <c r="M28" s="8">
        <v>2124</v>
      </c>
      <c r="N28" s="7"/>
      <c r="O28" s="6">
        <f>SUM(D28:M28)</f>
        <v>2124</v>
      </c>
    </row>
    <row r="29" spans="1:15" x14ac:dyDescent="0.25">
      <c r="A29" s="10" t="s">
        <v>54</v>
      </c>
      <c r="B29" s="9">
        <v>0</v>
      </c>
      <c r="C29" s="16">
        <v>730000</v>
      </c>
      <c r="D29" s="8"/>
      <c r="E29" s="8"/>
      <c r="F29" s="8">
        <v>24075</v>
      </c>
      <c r="G29" s="8">
        <v>94205</v>
      </c>
      <c r="H29" s="8">
        <v>174167.18</v>
      </c>
      <c r="I29" s="8">
        <v>55825.01</v>
      </c>
      <c r="J29" s="8">
        <v>142939.65</v>
      </c>
      <c r="K29" s="8">
        <v>25104.5</v>
      </c>
      <c r="L29" s="8">
        <v>31081.200000000001</v>
      </c>
      <c r="M29" s="8">
        <v>2234.0500000000002</v>
      </c>
      <c r="N29" s="7"/>
      <c r="O29" s="6">
        <f>SUM(D29:M29)</f>
        <v>549631.59</v>
      </c>
    </row>
    <row r="30" spans="1:15" x14ac:dyDescent="0.25">
      <c r="A30" s="10" t="s">
        <v>53</v>
      </c>
      <c r="B30" s="9">
        <v>0</v>
      </c>
      <c r="C30" s="16">
        <v>350000</v>
      </c>
      <c r="D30" s="8"/>
      <c r="E30" s="8"/>
      <c r="F30" s="8"/>
      <c r="G30" s="8"/>
      <c r="H30" s="8"/>
      <c r="I30" s="8"/>
      <c r="J30" s="8"/>
      <c r="K30" s="8"/>
      <c r="L30" s="8">
        <v>63375.7</v>
      </c>
      <c r="M30" s="8"/>
      <c r="N30" s="7"/>
      <c r="O30" s="6">
        <f>SUM(D30:M30)</f>
        <v>63375.7</v>
      </c>
    </row>
    <row r="31" spans="1:15" x14ac:dyDescent="0.25">
      <c r="A31" s="10" t="s">
        <v>52</v>
      </c>
      <c r="B31" s="9">
        <v>0</v>
      </c>
      <c r="C31" s="16">
        <v>521292.11</v>
      </c>
      <c r="D31" s="8"/>
      <c r="E31" s="8"/>
      <c r="F31" s="8">
        <v>70611.199999999997</v>
      </c>
      <c r="G31" s="8">
        <v>23788.66</v>
      </c>
      <c r="H31" s="8"/>
      <c r="I31" s="8">
        <v>35730.6</v>
      </c>
      <c r="J31" s="8">
        <v>13073.62</v>
      </c>
      <c r="K31" s="8">
        <v>46839.86</v>
      </c>
      <c r="L31" s="8">
        <v>826.99</v>
      </c>
      <c r="M31" s="8">
        <v>8885.14</v>
      </c>
      <c r="N31" s="7"/>
      <c r="O31" s="6">
        <f>SUM(D31:M31)</f>
        <v>199756.07</v>
      </c>
    </row>
    <row r="32" spans="1:15" x14ac:dyDescent="0.25">
      <c r="A32" s="10" t="s">
        <v>51</v>
      </c>
      <c r="B32" s="9">
        <v>0</v>
      </c>
      <c r="C32" s="16">
        <v>600000</v>
      </c>
      <c r="D32" s="8"/>
      <c r="E32" s="8"/>
      <c r="F32" s="8">
        <v>0</v>
      </c>
      <c r="G32" s="8"/>
      <c r="H32" s="8">
        <v>244</v>
      </c>
      <c r="I32" s="8">
        <v>2183</v>
      </c>
      <c r="J32" s="8">
        <v>3836.76</v>
      </c>
      <c r="K32" s="8"/>
      <c r="L32" s="8"/>
      <c r="M32" s="8">
        <v>5338.99</v>
      </c>
      <c r="N32" s="7"/>
      <c r="O32" s="6">
        <f>SUM(D32:M32)</f>
        <v>11602.75</v>
      </c>
    </row>
    <row r="33" spans="1:15" x14ac:dyDescent="0.25">
      <c r="A33" s="10" t="s">
        <v>50</v>
      </c>
      <c r="B33" s="9">
        <v>0</v>
      </c>
      <c r="C33" s="16">
        <v>4079336.57</v>
      </c>
      <c r="D33" s="8"/>
      <c r="E33" s="8"/>
      <c r="F33" s="8"/>
      <c r="G33" s="8"/>
      <c r="H33" s="8">
        <v>5960.01</v>
      </c>
      <c r="I33" s="8">
        <v>712277.3</v>
      </c>
      <c r="J33" s="8">
        <v>926447.5</v>
      </c>
      <c r="K33" s="8">
        <v>15127.6</v>
      </c>
      <c r="L33" s="8">
        <v>151069.01</v>
      </c>
      <c r="M33" s="8">
        <v>800667.75</v>
      </c>
      <c r="N33" s="7"/>
      <c r="O33" s="6">
        <f>SUM(D33:M33)</f>
        <v>2611549.17</v>
      </c>
    </row>
    <row r="34" spans="1:15" x14ac:dyDescent="0.25">
      <c r="A34" s="10" t="s">
        <v>49</v>
      </c>
      <c r="B34" s="9">
        <v>0</v>
      </c>
      <c r="C34" s="9">
        <v>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7"/>
      <c r="O34" s="6">
        <f>SUM(D34:M34)</f>
        <v>0</v>
      </c>
    </row>
    <row r="35" spans="1:15" x14ac:dyDescent="0.25">
      <c r="A35" s="10" t="s">
        <v>48</v>
      </c>
      <c r="B35" s="9">
        <v>0</v>
      </c>
      <c r="C35" s="16">
        <v>9995468.8099999987</v>
      </c>
      <c r="D35" s="8"/>
      <c r="E35" s="8"/>
      <c r="F35" s="8">
        <v>45179.25</v>
      </c>
      <c r="G35" s="8">
        <v>36993</v>
      </c>
      <c r="H35" s="8">
        <v>312403.62</v>
      </c>
      <c r="I35" s="8">
        <v>349946.43</v>
      </c>
      <c r="J35" s="8">
        <v>144578.34</v>
      </c>
      <c r="K35" s="8">
        <v>194550.86</v>
      </c>
      <c r="L35" s="8">
        <v>135219.29</v>
      </c>
      <c r="M35" s="8">
        <v>220450.07</v>
      </c>
      <c r="N35" s="7"/>
      <c r="O35" s="6">
        <f>SUM(D35:M35)</f>
        <v>1439320.86</v>
      </c>
    </row>
    <row r="36" spans="1:15" s="11" customFormat="1" x14ac:dyDescent="0.25">
      <c r="A36" s="15" t="s">
        <v>47</v>
      </c>
      <c r="B36" s="14">
        <v>0</v>
      </c>
      <c r="C36" s="14">
        <f>C37+C38+C39+C40+C41+C42+C43+C44</f>
        <v>2000000</v>
      </c>
      <c r="D36" s="14">
        <f>D37+D38+D39+D40+D41+D42+D43+D44</f>
        <v>0</v>
      </c>
      <c r="E36" s="14">
        <f>E37+E38+E39+E40+E41+E42+E43+E44</f>
        <v>0</v>
      </c>
      <c r="F36" s="14">
        <f>F37+F38+F39+F40+F41+F42+F43+F44</f>
        <v>0</v>
      </c>
      <c r="G36" s="14">
        <f>G37+G38+G39+G40+G41+G42+G43+G44</f>
        <v>0</v>
      </c>
      <c r="H36" s="14">
        <f>H37+H38+H39+H40+H41+H42+H43+H44</f>
        <v>0</v>
      </c>
      <c r="I36" s="14">
        <f>I37+I38+I39+I40+I41+I42+I43+I44</f>
        <v>73712.36</v>
      </c>
      <c r="J36" s="14">
        <f>J37+J38+J39+J40+J41+J42+J43+J44</f>
        <v>0</v>
      </c>
      <c r="K36" s="14">
        <f>K37+K38+K39+K40+K41+K42+K43+K44</f>
        <v>0</v>
      </c>
      <c r="L36" s="13">
        <v>0</v>
      </c>
      <c r="M36" s="13">
        <v>0</v>
      </c>
      <c r="N36" s="13"/>
      <c r="O36" s="6">
        <f>SUM(D36:M36)</f>
        <v>73712.36</v>
      </c>
    </row>
    <row r="37" spans="1:15" x14ac:dyDescent="0.25">
      <c r="A37" s="10" t="s">
        <v>46</v>
      </c>
      <c r="B37" s="9">
        <f>IFERROR(VLOOKUP(A37,'[1]Plantilla Presupuesto'!$A$9:$C$86,2,0),0)</f>
        <v>0</v>
      </c>
      <c r="C37" s="16">
        <v>2000000</v>
      </c>
      <c r="D37" s="8"/>
      <c r="E37" s="8"/>
      <c r="F37" s="8"/>
      <c r="G37" s="8"/>
      <c r="H37" s="8"/>
      <c r="I37" s="8">
        <v>73712.36</v>
      </c>
      <c r="J37" s="8"/>
      <c r="K37" s="8"/>
      <c r="L37" s="8"/>
      <c r="M37" s="8"/>
      <c r="N37" s="7"/>
      <c r="O37" s="6">
        <f>SUM(D37:M37)</f>
        <v>73712.36</v>
      </c>
    </row>
    <row r="38" spans="1:15" x14ac:dyDescent="0.25">
      <c r="A38" s="10" t="s">
        <v>45</v>
      </c>
      <c r="B38" s="9">
        <f>IFERROR(VLOOKUP(A38,'[1]Plantilla Presupuesto'!$A$9:$C$86,2,0),0)</f>
        <v>0</v>
      </c>
      <c r="C38" s="9">
        <v>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7"/>
      <c r="O38" s="6">
        <f>SUM(D38:M38)</f>
        <v>0</v>
      </c>
    </row>
    <row r="39" spans="1:15" x14ac:dyDescent="0.25">
      <c r="A39" s="10" t="s">
        <v>44</v>
      </c>
      <c r="B39" s="9">
        <f>IFERROR(VLOOKUP(A39,'[1]Plantilla Presupuesto'!$A$9:$C$86,2,0),0)</f>
        <v>0</v>
      </c>
      <c r="C39" s="9">
        <v>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7"/>
      <c r="O39" s="6">
        <f>SUM(D39:M39)</f>
        <v>0</v>
      </c>
    </row>
    <row r="40" spans="1:15" x14ac:dyDescent="0.25">
      <c r="A40" s="10" t="s">
        <v>43</v>
      </c>
      <c r="B40" s="9">
        <f>IFERROR(VLOOKUP(A40,'[1]Plantilla Presupuesto'!$A$9:$C$86,2,0),0)</f>
        <v>0</v>
      </c>
      <c r="C40" s="9">
        <v>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7"/>
      <c r="O40" s="6">
        <f>SUM(D40:M40)</f>
        <v>0</v>
      </c>
    </row>
    <row r="41" spans="1:15" x14ac:dyDescent="0.25">
      <c r="A41" s="10" t="s">
        <v>42</v>
      </c>
      <c r="B41" s="9">
        <f>IFERROR(VLOOKUP(A41,'[1]Plantilla Presupuesto'!$A$9:$C$86,2,0),0)</f>
        <v>0</v>
      </c>
      <c r="C41" s="9">
        <v>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7"/>
      <c r="O41" s="6">
        <f>SUM(D41:M41)</f>
        <v>0</v>
      </c>
    </row>
    <row r="42" spans="1:15" x14ac:dyDescent="0.25">
      <c r="A42" s="10" t="s">
        <v>41</v>
      </c>
      <c r="B42" s="9">
        <f>IFERROR(VLOOKUP(A42,'[1]Plantilla Presupuesto'!$A$9:$C$86,2,0),0)</f>
        <v>0</v>
      </c>
      <c r="C42" s="9">
        <v>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7"/>
      <c r="O42" s="6">
        <f>SUM(D42:M42)</f>
        <v>0</v>
      </c>
    </row>
    <row r="43" spans="1:15" x14ac:dyDescent="0.25">
      <c r="A43" s="10" t="s">
        <v>40</v>
      </c>
      <c r="B43" s="9">
        <f>IFERROR(VLOOKUP(A43,'[1]Plantilla Presupuesto'!$A$9:$C$86,2,0),0)</f>
        <v>0</v>
      </c>
      <c r="C43" s="9">
        <v>0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7"/>
      <c r="O43" s="6">
        <f>SUM(D43:M43)</f>
        <v>0</v>
      </c>
    </row>
    <row r="44" spans="1:15" x14ac:dyDescent="0.25">
      <c r="A44" s="10" t="s">
        <v>39</v>
      </c>
      <c r="B44" s="9">
        <f>IFERROR(VLOOKUP(A44,'[1]Plantilla Presupuesto'!$A$9:$C$86,2,0),0)</f>
        <v>0</v>
      </c>
      <c r="C44" s="9">
        <v>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7"/>
      <c r="O44" s="6">
        <f>SUM(D44:M44)</f>
        <v>0</v>
      </c>
    </row>
    <row r="45" spans="1:15" s="11" customFormat="1" x14ac:dyDescent="0.25">
      <c r="A45" s="15" t="s">
        <v>38</v>
      </c>
      <c r="B45" s="14">
        <f>IFERROR(VLOOKUP(A45,'[1]Plantilla Presupuesto'!$A$9:$C$86,2,0),0)</f>
        <v>0</v>
      </c>
      <c r="C45" s="14"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2"/>
      <c r="O45" s="6">
        <f>SUM(D45:M45)</f>
        <v>0</v>
      </c>
    </row>
    <row r="46" spans="1:15" x14ac:dyDescent="0.25">
      <c r="A46" s="10" t="s">
        <v>37</v>
      </c>
      <c r="B46" s="9">
        <f>IFERROR(VLOOKUP(A46,'[1]Plantilla Presupuesto'!$A$9:$C$86,2,0),0)</f>
        <v>0</v>
      </c>
      <c r="C46" s="9"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7"/>
      <c r="O46" s="6">
        <f>SUM(D46:M46)</f>
        <v>0</v>
      </c>
    </row>
    <row r="47" spans="1:15" x14ac:dyDescent="0.25">
      <c r="A47" s="10" t="s">
        <v>36</v>
      </c>
      <c r="B47" s="9">
        <f>IFERROR(VLOOKUP(A47,'[1]Plantilla Presupuesto'!$A$9:$C$86,2,0),0)</f>
        <v>0</v>
      </c>
      <c r="C47" s="9">
        <v>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7"/>
      <c r="O47" s="6">
        <f>SUM(D47:M47)</f>
        <v>0</v>
      </c>
    </row>
    <row r="48" spans="1:15" x14ac:dyDescent="0.25">
      <c r="A48" s="10" t="s">
        <v>35</v>
      </c>
      <c r="B48" s="9">
        <f>IFERROR(VLOOKUP(A48,'[1]Plantilla Presupuesto'!$A$9:$C$86,2,0),0)</f>
        <v>0</v>
      </c>
      <c r="C48" s="9">
        <v>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7"/>
      <c r="O48" s="6">
        <f>SUM(D48:M48)</f>
        <v>0</v>
      </c>
    </row>
    <row r="49" spans="1:15" x14ac:dyDescent="0.25">
      <c r="A49" s="10" t="s">
        <v>34</v>
      </c>
      <c r="B49" s="9">
        <f>IFERROR(VLOOKUP(A49,'[1]Plantilla Presupuesto'!$A$9:$C$86,2,0),0)</f>
        <v>0</v>
      </c>
      <c r="C49" s="9"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7"/>
      <c r="O49" s="6">
        <f>SUM(D49:M49)</f>
        <v>0</v>
      </c>
    </row>
    <row r="50" spans="1:15" x14ac:dyDescent="0.25">
      <c r="A50" s="10" t="s">
        <v>33</v>
      </c>
      <c r="B50" s="9">
        <f>IFERROR(VLOOKUP(A50,'[1]Plantilla Presupuesto'!$A$9:$C$86,2,0),0)</f>
        <v>0</v>
      </c>
      <c r="C50" s="9"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7"/>
      <c r="O50" s="6">
        <f>SUM(D50:M50)</f>
        <v>0</v>
      </c>
    </row>
    <row r="51" spans="1:15" x14ac:dyDescent="0.25">
      <c r="A51" s="10" t="s">
        <v>32</v>
      </c>
      <c r="B51" s="9">
        <f>IFERROR(VLOOKUP(A51,'[1]Plantilla Presupuesto'!$A$9:$C$86,2,0),0)</f>
        <v>0</v>
      </c>
      <c r="C51" s="9">
        <v>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7"/>
      <c r="O51" s="6">
        <f>SUM(D51:M51)</f>
        <v>0</v>
      </c>
    </row>
    <row r="52" spans="1:15" s="11" customFormat="1" x14ac:dyDescent="0.25">
      <c r="A52" s="15" t="s">
        <v>31</v>
      </c>
      <c r="B52" s="13">
        <f>B53+B54+B55+B56+B57+B58+B59+B60+B61</f>
        <v>0</v>
      </c>
      <c r="C52" s="13">
        <f>C53+C54+C55+C56+C57+C58+C59+C60+C61</f>
        <v>24002880</v>
      </c>
      <c r="D52" s="13">
        <f>D53+D54+D55+D56+D57+D58+D59+D60+D61</f>
        <v>0</v>
      </c>
      <c r="E52" s="13">
        <f>E53+E54+E55+E56+E57+E58+E59+E60+E61</f>
        <v>0</v>
      </c>
      <c r="F52" s="13">
        <f>F53+F54+F55+F56+F57+F58+F59+F60+F61</f>
        <v>0</v>
      </c>
      <c r="G52" s="13">
        <f>G53+G54+G55+G56+G57+G58+G59+G60+G61</f>
        <v>0</v>
      </c>
      <c r="H52" s="13">
        <f>H53+H54+H55+H56+H57+H58+H59+H60+H61</f>
        <v>934753.87</v>
      </c>
      <c r="I52" s="13">
        <f>I53+I54+I55+I56+I57+I58+I59+I60+I61</f>
        <v>2239973.3200000003</v>
      </c>
      <c r="J52" s="13">
        <f>J53+J54+J55+J56+J57+J58+J59+J60+J61</f>
        <v>123869.36</v>
      </c>
      <c r="K52" s="13">
        <f>K53+K54+K55+K56+K57+K58+K59+K60+K61</f>
        <v>10805760</v>
      </c>
      <c r="L52" s="13">
        <f>L53+L54+L55+L56+L57+L58+L59+L60+L61</f>
        <v>0</v>
      </c>
      <c r="M52" s="13">
        <f>M53+M54+M55+M56+M57+M58+M59+M60+M61</f>
        <v>1060971.1400000001</v>
      </c>
      <c r="N52" s="12"/>
      <c r="O52" s="22">
        <f>SUM(D52:M52)</f>
        <v>15165327.690000001</v>
      </c>
    </row>
    <row r="53" spans="1:15" x14ac:dyDescent="0.25">
      <c r="A53" s="10" t="s">
        <v>30</v>
      </c>
      <c r="B53" s="9">
        <v>0</v>
      </c>
      <c r="C53" s="16">
        <v>7852000</v>
      </c>
      <c r="D53" s="8"/>
      <c r="E53" s="8"/>
      <c r="F53" s="8"/>
      <c r="G53" s="8"/>
      <c r="H53" s="8">
        <v>934753.87</v>
      </c>
      <c r="I53" s="8">
        <v>1935878.32</v>
      </c>
      <c r="J53" s="8">
        <v>60589.36</v>
      </c>
      <c r="K53" s="8"/>
      <c r="L53" s="8"/>
      <c r="M53" s="8">
        <v>217921.14</v>
      </c>
      <c r="N53" s="7"/>
      <c r="O53" s="6">
        <f>SUM(D53:M53)</f>
        <v>3149142.69</v>
      </c>
    </row>
    <row r="54" spans="1:15" x14ac:dyDescent="0.25">
      <c r="A54" s="10" t="s">
        <v>29</v>
      </c>
      <c r="B54" s="9">
        <v>0</v>
      </c>
      <c r="C54" s="16">
        <v>3400000</v>
      </c>
      <c r="D54" s="8"/>
      <c r="E54" s="8"/>
      <c r="F54" s="8"/>
      <c r="G54" s="8"/>
      <c r="H54" s="8"/>
      <c r="I54" s="8">
        <v>202960</v>
      </c>
      <c r="J54" s="8"/>
      <c r="K54" s="8"/>
      <c r="L54" s="8"/>
      <c r="M54" s="8">
        <v>837800</v>
      </c>
      <c r="N54" s="7"/>
      <c r="O54" s="6">
        <f>SUM(D54:M54)</f>
        <v>1040760</v>
      </c>
    </row>
    <row r="55" spans="1:15" x14ac:dyDescent="0.25">
      <c r="A55" s="10" t="s">
        <v>28</v>
      </c>
      <c r="B55" s="9">
        <v>0</v>
      </c>
      <c r="C55" s="9">
        <v>0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7"/>
      <c r="O55" s="6">
        <f>SUM(D55:M55)</f>
        <v>0</v>
      </c>
    </row>
    <row r="56" spans="1:15" x14ac:dyDescent="0.25">
      <c r="A56" s="10" t="s">
        <v>27</v>
      </c>
      <c r="B56" s="9">
        <v>0</v>
      </c>
      <c r="C56" s="16">
        <v>11500880</v>
      </c>
      <c r="D56" s="8"/>
      <c r="E56" s="8"/>
      <c r="F56" s="8"/>
      <c r="G56" s="8"/>
      <c r="H56" s="8"/>
      <c r="I56" s="8"/>
      <c r="J56" s="8"/>
      <c r="K56" s="8">
        <v>10805760</v>
      </c>
      <c r="L56" s="8"/>
      <c r="M56" s="8"/>
      <c r="N56" s="7"/>
      <c r="O56" s="6">
        <f>SUM(D56:M56)</f>
        <v>10805760</v>
      </c>
    </row>
    <row r="57" spans="1:15" x14ac:dyDescent="0.25">
      <c r="A57" s="10" t="s">
        <v>26</v>
      </c>
      <c r="B57" s="9">
        <v>0</v>
      </c>
      <c r="C57" s="16">
        <v>500000</v>
      </c>
      <c r="D57" s="8"/>
      <c r="E57" s="8"/>
      <c r="F57" s="8"/>
      <c r="G57" s="8"/>
      <c r="H57" s="8"/>
      <c r="I57" s="8">
        <v>101135</v>
      </c>
      <c r="J57" s="8">
        <v>63280</v>
      </c>
      <c r="K57" s="8"/>
      <c r="L57" s="8"/>
      <c r="M57" s="8">
        <v>5250</v>
      </c>
      <c r="N57" s="7"/>
      <c r="O57" s="6">
        <f>SUM(D57:M57)</f>
        <v>169665</v>
      </c>
    </row>
    <row r="58" spans="1:15" x14ac:dyDescent="0.25">
      <c r="A58" s="10" t="s">
        <v>25</v>
      </c>
      <c r="B58" s="9">
        <v>0</v>
      </c>
      <c r="C58" s="9">
        <v>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7"/>
      <c r="O58" s="6">
        <f>SUM(D58:M58)</f>
        <v>0</v>
      </c>
    </row>
    <row r="59" spans="1:15" x14ac:dyDescent="0.25">
      <c r="A59" s="10" t="s">
        <v>24</v>
      </c>
      <c r="B59" s="9">
        <v>0</v>
      </c>
      <c r="C59" s="9">
        <v>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7"/>
      <c r="O59" s="6">
        <f>SUM(D59:M59)</f>
        <v>0</v>
      </c>
    </row>
    <row r="60" spans="1:15" s="20" customFormat="1" x14ac:dyDescent="0.25">
      <c r="A60" s="21" t="s">
        <v>23</v>
      </c>
      <c r="B60" s="9">
        <v>0</v>
      </c>
      <c r="C60" s="16">
        <v>750000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7"/>
      <c r="O60" s="6">
        <f>SUM(D60:M60)</f>
        <v>0</v>
      </c>
    </row>
    <row r="61" spans="1:15" x14ac:dyDescent="0.25">
      <c r="A61" s="10" t="s">
        <v>22</v>
      </c>
      <c r="B61" s="9">
        <f>IFERROR(VLOOKUP(A61,'[1]Plantilla Presupuesto'!$A$9:$C$86,2,0),0)</f>
        <v>0</v>
      </c>
      <c r="C61" s="9">
        <v>0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7"/>
      <c r="O61" s="6">
        <f>SUM(D61:M61)</f>
        <v>0</v>
      </c>
    </row>
    <row r="62" spans="1:15" s="11" customFormat="1" x14ac:dyDescent="0.25">
      <c r="A62" s="15" t="s">
        <v>21</v>
      </c>
      <c r="B62" s="14">
        <f>IFERROR(VLOOKUP(A62,'[1]Plantilla Presupuesto'!$A$9:$C$86,2,0),0)</f>
        <v>0</v>
      </c>
      <c r="C62" s="14">
        <f>C63+C64+C65+C66</f>
        <v>600000</v>
      </c>
      <c r="D62" s="14">
        <f>D63+D64+D65+D66</f>
        <v>0</v>
      </c>
      <c r="E62" s="14">
        <f>E63+E64+E65+E66</f>
        <v>0</v>
      </c>
      <c r="F62" s="14">
        <f>F63+F64+F65+F66</f>
        <v>0</v>
      </c>
      <c r="G62" s="14">
        <f>G63+G64+G65+G66</f>
        <v>0</v>
      </c>
      <c r="H62" s="14">
        <f>H63+H64+H65+H66</f>
        <v>0</v>
      </c>
      <c r="I62" s="14">
        <f>I63+I64+I65+I66</f>
        <v>0</v>
      </c>
      <c r="J62" s="14">
        <f>J63+J64+J65+J66</f>
        <v>0</v>
      </c>
      <c r="K62" s="14">
        <f>K63+K64+K65+K66</f>
        <v>0</v>
      </c>
      <c r="L62" s="13">
        <v>0</v>
      </c>
      <c r="M62" s="13">
        <v>0</v>
      </c>
      <c r="N62" s="14"/>
      <c r="O62" s="6">
        <f>SUM(D62:M62)</f>
        <v>0</v>
      </c>
    </row>
    <row r="63" spans="1:15" x14ac:dyDescent="0.25">
      <c r="A63" s="10" t="s">
        <v>20</v>
      </c>
      <c r="B63" s="9">
        <f>IFERROR(VLOOKUP(A63,'[1]Plantilla Presupuesto'!$A$9:$C$86,2,0),0)</f>
        <v>0</v>
      </c>
      <c r="C63" s="16">
        <v>600000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7"/>
      <c r="O63" s="6">
        <f>SUM(D63:M63)</f>
        <v>0</v>
      </c>
    </row>
    <row r="64" spans="1:15" x14ac:dyDescent="0.25">
      <c r="A64" s="10" t="s">
        <v>19</v>
      </c>
      <c r="B64" s="9">
        <f>IFERROR(VLOOKUP(A64,'[1]Plantilla Presupuesto'!$A$9:$C$86,2,0),0)</f>
        <v>0</v>
      </c>
      <c r="C64" s="9">
        <v>0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7"/>
      <c r="O64" s="6">
        <f>SUM(D64:M64)</f>
        <v>0</v>
      </c>
    </row>
    <row r="65" spans="1:15" x14ac:dyDescent="0.25">
      <c r="A65" s="10" t="s">
        <v>18</v>
      </c>
      <c r="B65" s="9">
        <f>IFERROR(VLOOKUP(A65,'[1]Plantilla Presupuesto'!$A$9:$C$86,2,0),0)</f>
        <v>0</v>
      </c>
      <c r="C65" s="9">
        <v>0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7"/>
      <c r="O65" s="6">
        <f>SUM(D65:M65)</f>
        <v>0</v>
      </c>
    </row>
    <row r="66" spans="1:15" x14ac:dyDescent="0.25">
      <c r="A66" s="10" t="s">
        <v>17</v>
      </c>
      <c r="B66" s="9">
        <f>IFERROR(VLOOKUP(A66,'[1]Plantilla Presupuesto'!$A$9:$C$86,2,0),0)</f>
        <v>0</v>
      </c>
      <c r="C66" s="9">
        <v>0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7"/>
      <c r="O66" s="6">
        <f>SUM(D66:M66)</f>
        <v>0</v>
      </c>
    </row>
    <row r="67" spans="1:15" s="11" customFormat="1" x14ac:dyDescent="0.25">
      <c r="A67" s="15" t="s">
        <v>16</v>
      </c>
      <c r="B67" s="14">
        <f>IFERROR(VLOOKUP(A67,'[1]Plantilla Presupuesto'!$A$9:$C$86,2,0),0)</f>
        <v>0</v>
      </c>
      <c r="C67" s="14">
        <v>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2"/>
      <c r="O67" s="6">
        <f>SUM(D67:M67)</f>
        <v>0</v>
      </c>
    </row>
    <row r="68" spans="1:15" x14ac:dyDescent="0.25">
      <c r="A68" s="10" t="s">
        <v>15</v>
      </c>
      <c r="B68" s="9">
        <f>IFERROR(VLOOKUP(A68,'[1]Plantilla Presupuesto'!$A$9:$C$86,2,0),0)</f>
        <v>0</v>
      </c>
      <c r="C68" s="9">
        <v>0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7"/>
      <c r="O68" s="6">
        <f>SUM(D68:M68)</f>
        <v>0</v>
      </c>
    </row>
    <row r="69" spans="1:15" x14ac:dyDescent="0.25">
      <c r="A69" s="10" t="s">
        <v>14</v>
      </c>
      <c r="B69" s="9">
        <f>IFERROR(VLOOKUP(A69,'[1]Plantilla Presupuesto'!$A$9:$C$86,2,0),0)</f>
        <v>0</v>
      </c>
      <c r="C69" s="9">
        <v>0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7"/>
      <c r="O69" s="6">
        <f>SUM(D69:M69)</f>
        <v>0</v>
      </c>
    </row>
    <row r="70" spans="1:15" s="11" customFormat="1" x14ac:dyDescent="0.25">
      <c r="A70" s="15" t="s">
        <v>13</v>
      </c>
      <c r="B70" s="14">
        <f>IFERROR(VLOOKUP(A70,'[1]Plantilla Presupuesto'!$A$9:$C$86,2,0),0)</f>
        <v>0</v>
      </c>
      <c r="C70" s="14"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2"/>
      <c r="O70" s="6">
        <f>SUM(D70:M70)</f>
        <v>0</v>
      </c>
    </row>
    <row r="71" spans="1:15" x14ac:dyDescent="0.25">
      <c r="A71" s="10" t="s">
        <v>12</v>
      </c>
      <c r="B71" s="9">
        <f>IFERROR(VLOOKUP(A71,'[1]Plantilla Presupuesto'!$A$9:$C$86,2,0),0)</f>
        <v>0</v>
      </c>
      <c r="C71" s="9">
        <v>0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7"/>
      <c r="O71" s="6">
        <f>SUM(D71:M71)</f>
        <v>0</v>
      </c>
    </row>
    <row r="72" spans="1:15" x14ac:dyDescent="0.25">
      <c r="A72" s="10" t="s">
        <v>11</v>
      </c>
      <c r="B72" s="9">
        <f>IFERROR(VLOOKUP(A72,'[1]Plantilla Presupuesto'!$A$9:$C$86,2,0),0)</f>
        <v>0</v>
      </c>
      <c r="C72" s="9">
        <v>0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7"/>
      <c r="O72" s="6">
        <f>SUM(D72:M72)</f>
        <v>0</v>
      </c>
    </row>
    <row r="73" spans="1:15" x14ac:dyDescent="0.25">
      <c r="A73" s="10" t="s">
        <v>10</v>
      </c>
      <c r="B73" s="9">
        <f>IFERROR(VLOOKUP(A73,'[1]Plantilla Presupuesto'!$A$9:$C$86,2,0),0)</f>
        <v>0</v>
      </c>
      <c r="C73" s="9">
        <v>0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7"/>
      <c r="O73" s="6">
        <f>SUM(D73:M73)</f>
        <v>0</v>
      </c>
    </row>
    <row r="74" spans="1:15" s="11" customFormat="1" x14ac:dyDescent="0.25">
      <c r="A74" s="19" t="s">
        <v>9</v>
      </c>
      <c r="B74" s="14">
        <f>IFERROR(VLOOKUP(A74,'[1]Plantilla Presupuesto'!$A$9:$C$86,2,0),0)</f>
        <v>0</v>
      </c>
      <c r="C74" s="14">
        <v>0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7"/>
      <c r="O74" s="6">
        <f>SUM(D74:M74)</f>
        <v>0</v>
      </c>
    </row>
    <row r="75" spans="1:15" s="11" customFormat="1" x14ac:dyDescent="0.25">
      <c r="A75" s="15" t="s">
        <v>8</v>
      </c>
      <c r="B75" s="14">
        <f>IFERROR(VLOOKUP(A75,'[1]Plantilla Presupuesto'!$A$9:$C$86,2,0),0)</f>
        <v>0</v>
      </c>
      <c r="C75" s="14">
        <f>C76+C77</f>
        <v>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2"/>
      <c r="O75" s="6">
        <f>SUM(D75:M75)</f>
        <v>0</v>
      </c>
    </row>
    <row r="76" spans="1:15" x14ac:dyDescent="0.25">
      <c r="A76" s="10" t="s">
        <v>7</v>
      </c>
      <c r="B76" s="9">
        <f>IFERROR(VLOOKUP(A76,'[1]Plantilla Presupuesto'!$A$9:$C$86,2,0),0)</f>
        <v>0</v>
      </c>
      <c r="C76" s="9">
        <v>0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7"/>
      <c r="O76" s="6">
        <f>SUM(D76:M76)</f>
        <v>0</v>
      </c>
    </row>
    <row r="77" spans="1:15" x14ac:dyDescent="0.25">
      <c r="A77" s="10" t="s">
        <v>6</v>
      </c>
      <c r="B77" s="9">
        <f>IFERROR(VLOOKUP(A77,'[1]Plantilla Presupuesto'!$A$9:$C$86,2,0),0)</f>
        <v>0</v>
      </c>
      <c r="C77" s="9">
        <v>0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7"/>
      <c r="O77" s="6">
        <f>SUM(D77:M77)</f>
        <v>0</v>
      </c>
    </row>
    <row r="78" spans="1:15" s="11" customFormat="1" x14ac:dyDescent="0.25">
      <c r="A78" s="15" t="s">
        <v>5</v>
      </c>
      <c r="B78" s="14">
        <f>IFERROR(VLOOKUP(A78,'[1]Plantilla Presupuesto'!$A$9:$C$86,2,0),0)</f>
        <v>0</v>
      </c>
      <c r="C78" s="14">
        <v>0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2"/>
      <c r="O78" s="6">
        <f>SUM(D78:M78)</f>
        <v>0</v>
      </c>
    </row>
    <row r="79" spans="1:15" x14ac:dyDescent="0.25">
      <c r="A79" s="10" t="s">
        <v>4</v>
      </c>
      <c r="B79" s="9">
        <f>IFERROR(VLOOKUP(A79,'[1]Plantilla Presupuesto'!$A$9:$C$86,2,0),0)</f>
        <v>0</v>
      </c>
      <c r="C79" s="16">
        <v>0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7"/>
      <c r="O79" s="6">
        <f>SUM(D79:M79)</f>
        <v>0</v>
      </c>
    </row>
    <row r="80" spans="1:15" x14ac:dyDescent="0.25">
      <c r="A80" s="10" t="s">
        <v>3</v>
      </c>
      <c r="B80" s="9">
        <f>IFERROR(VLOOKUP(A80,'[1]Plantilla Presupuesto'!$A$9:$C$86,2,0),0)</f>
        <v>0</v>
      </c>
      <c r="C80" s="9">
        <v>0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7"/>
      <c r="O80" s="6">
        <f>SUM(D80:M80)</f>
        <v>0</v>
      </c>
    </row>
    <row r="81" spans="1:15" s="11" customFormat="1" x14ac:dyDescent="0.25">
      <c r="A81" s="15" t="s">
        <v>2</v>
      </c>
      <c r="B81" s="14">
        <f>IFERROR(VLOOKUP(A81,'[1]Plantilla Presupuesto'!$A$9:$C$86,2,0),0)</f>
        <v>0</v>
      </c>
      <c r="C81" s="14">
        <v>0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2"/>
      <c r="O81" s="6">
        <f>SUM(D81:M81)</f>
        <v>0</v>
      </c>
    </row>
    <row r="82" spans="1:15" x14ac:dyDescent="0.25">
      <c r="A82" s="10" t="s">
        <v>1</v>
      </c>
      <c r="B82" s="9">
        <f>IFERROR(VLOOKUP(A82,'[1]Plantilla Presupuesto'!$A$9:$C$86,2,0),0)</f>
        <v>0</v>
      </c>
      <c r="C82" s="9">
        <v>0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7"/>
      <c r="O82" s="6">
        <f>SUM(D82:M82)</f>
        <v>0</v>
      </c>
    </row>
    <row r="83" spans="1:15" s="2" customFormat="1" ht="12.75" x14ac:dyDescent="0.2">
      <c r="A83" s="5" t="s">
        <v>0</v>
      </c>
      <c r="B83" s="3">
        <f>+B10+B16+B26+B36+B45+B52+B62+B67+B70+B74+B78+B81</f>
        <v>0</v>
      </c>
      <c r="C83" s="3">
        <f>+C10+C16+C26+C36+C45+C52+C62+C67+C70+C74+C78+C81</f>
        <v>1822330258.71</v>
      </c>
      <c r="D83" s="3">
        <f>+D10+D16+D26+D36+D45+D52+D62+D67+D70+D74+D78+D81</f>
        <v>12756709.52</v>
      </c>
      <c r="E83" s="3">
        <f>+E10+E16+E26+E36+E45+E52+E62+E67+E70+E74+E78+E81</f>
        <v>35923112.5</v>
      </c>
      <c r="F83" s="3">
        <f>+F10+F16+F26+F36+F45+F52+F62+F67+F70+F74+F78+F81</f>
        <v>139167522.44999999</v>
      </c>
      <c r="G83" s="3">
        <f>+G10+G16+G26+G36+G45+G52+G62+G67+G70+G74+G78+G81</f>
        <v>93516904.820000008</v>
      </c>
      <c r="H83" s="3">
        <f>+H10+H16+H26+H36+H45+H52+H62+H67+H70+H74+H78+H81</f>
        <v>85833864.500000015</v>
      </c>
      <c r="I83" s="3">
        <f>+I10+I16+I26+I36+I45+I52+I62+I67+I70+I74+I78+I81</f>
        <v>183524633.05999997</v>
      </c>
      <c r="J83" s="3">
        <f>+J10+J16+J26+J36+J45+J52+J62+J67+J70+J74+J78+J81</f>
        <v>188855549.00000009</v>
      </c>
      <c r="K83" s="3">
        <f>+K10+K16+K26+K36+K45+K52+K62+K67+K70+K74+K78+K81</f>
        <v>193888701.39000002</v>
      </c>
      <c r="L83" s="3">
        <f>+L10+L16+L26+L36+L45+L52+L62+L67+L70+L74+L78+L81</f>
        <v>110083139.47999999</v>
      </c>
      <c r="M83" s="4">
        <v>252202008.52999997</v>
      </c>
      <c r="N83" s="3"/>
      <c r="O83" s="3">
        <f>SUM(D83:M83)</f>
        <v>1295752145.25</v>
      </c>
    </row>
  </sheetData>
  <mergeCells count="9">
    <mergeCell ref="A7:A8"/>
    <mergeCell ref="B7:B8"/>
    <mergeCell ref="C7:C8"/>
    <mergeCell ref="D7:O7"/>
    <mergeCell ref="A2:O2"/>
    <mergeCell ref="A3:O3"/>
    <mergeCell ref="A4:O4"/>
    <mergeCell ref="A5:O5"/>
    <mergeCell ref="A6:O6"/>
  </mergeCells>
  <pageMargins left="0.27559055118110237" right="0.27559055118110237" top="0.74803149606299213" bottom="0.74803149606299213" header="0.31496062992125984" footer="0.31496062992125984"/>
  <pageSetup scale="4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Veras</dc:creator>
  <cp:lastModifiedBy>Mercedes Veras</cp:lastModifiedBy>
  <dcterms:created xsi:type="dcterms:W3CDTF">2021-12-14T16:45:04Z</dcterms:created>
  <dcterms:modified xsi:type="dcterms:W3CDTF">2021-12-14T16:45:57Z</dcterms:modified>
</cp:coreProperties>
</file>